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拨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Print_Titles" localSheetId="2">'部门预算收入总表（二）'!$1:$4</definedName>
    <definedName name="_xlnm.Print_Titles" localSheetId="3">'部门预算支出总表（三）'!$1:$4</definedName>
    <definedName name="_xlnm.Print_Titles" localSheetId="8">'一般公共预算财政拨款基本及项目经济分类总表（八）'!$1:$4</definedName>
    <definedName name="_xlnm.Print_Titles" localSheetId="6">'一般公共预算财政拨款支出表（六）'!$1:$4</definedName>
    <definedName name="_xlnm.Print_Titles" localSheetId="13">'政府采购预算计划表（十三）'!$1:$4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<sst xmlns="http://schemas.openxmlformats.org/spreadsheetml/2006/main" count="499" uniqueCount="313">
  <si>
    <t>2022年部门基本情况表</t>
  </si>
  <si>
    <t>编报单位：万荣县皇甫乡埝底联合学区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</si>
  <si>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</si>
  <si>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</si>
  <si>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</si>
  <si>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</si>
  <si>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</si>
  <si>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</si>
  <si>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</si>
  <si>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</si>
  <si>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</si>
  <si>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</si>
  <si>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</si>
  <si>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</si>
  <si>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</si>
  <si>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</si>
  <si>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</si>
  <si>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</si>
  <si>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</si>
  <si>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</si>
  <si>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</si>
  <si>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埝底联区</t>
  </si>
  <si>
    <t>事业</t>
  </si>
  <si>
    <t>合  计</t>
  </si>
  <si>
    <t>2022年部门预算收支总表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</si>
  <si>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</si>
  <si>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</si>
  <si>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</si>
  <si>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</si>
  <si>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</si>
  <si>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</si>
  <si>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</si>
  <si>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</si>
  <si>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</si>
  <si>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</si>
  <si>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</si>
  <si>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</si>
  <si>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</si>
  <si>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</si>
  <si>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</si>
  <si>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</si>
  <si>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</si>
  <si>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</si>
  <si>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</si>
  <si>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</si>
  <si>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</si>
  <si>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</si>
  <si>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</si>
  <si>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</si>
  <si>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</si>
  <si>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</si>
  <si>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</si>
  <si>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</si>
  <si>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</si>
  <si>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</si>
  <si>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</si>
  <si>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</si>
  <si>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</si>
  <si>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</si>
  <si>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</si>
  <si>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</si>
  <si>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</si>
  <si>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</si>
  <si>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</si>
  <si>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</si>
  <si>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</si>
  <si>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2022年部门预算收入总表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</si>
  <si>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</si>
  <si>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</si>
  <si>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</si>
  <si>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</si>
  <si>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</si>
  <si>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</si>
  <si>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</si>
  <si>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</si>
  <si>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</si>
  <si>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2050201</t>
  </si>
  <si>
    <t>学前教育</t>
  </si>
  <si>
    <t>2022年部门预算支出总表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</si>
  <si>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</si>
  <si>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</si>
  <si>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</si>
  <si>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</si>
  <si>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</si>
  <si>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幼儿园保教保育费</t>
  </si>
  <si>
    <t>其他普通教育支出</t>
  </si>
  <si>
    <t>农村中小学转移支付</t>
  </si>
  <si>
    <t>保安人员费用</t>
  </si>
  <si>
    <t>临聘人员费用</t>
  </si>
  <si>
    <t>2022年财政拨款预算收支总表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</si>
  <si>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</si>
  <si>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</si>
  <si>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</si>
  <si>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</si>
  <si>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</si>
  <si>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</si>
  <si>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</si>
  <si>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</si>
  <si>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</si>
  <si>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2022年纳入财政专户管理的事业收入支出表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</si>
  <si>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</si>
  <si>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</si>
  <si>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2022年一般公共预算财政拨款支出表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</si>
  <si>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</si>
  <si>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</si>
  <si>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2050299</t>
  </si>
  <si>
    <t>2022年一般公共预算财政拨款基本支出经济分类表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</si>
  <si>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</si>
  <si>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</si>
  <si>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</si>
  <si>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</si>
  <si>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</si>
  <si>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</si>
  <si>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</si>
  <si>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</si>
  <si>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</si>
  <si>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</si>
  <si>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</si>
  <si>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</si>
  <si>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</si>
  <si>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</si>
  <si>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</si>
  <si>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</si>
  <si>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</si>
  <si>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</si>
  <si>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</si>
  <si>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</si>
  <si>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</si>
  <si>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t xml:space="preserve">      培训费</t>
  </si>
  <si>
    <t>对个人和家庭的补助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</si>
  <si>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</si>
  <si>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 xml:space="preserve">     离休费</t>
  </si>
  <si>
    <t xml:space="preserve">      专用材料费</t>
  </si>
  <si>
    <t xml:space="preserve">     退休费</t>
  </si>
  <si>
    <t xml:space="preserve">      专用燃料费</t>
  </si>
  <si>
    <t xml:space="preserve">     抚恤金</t>
  </si>
  <si>
    <t xml:space="preserve">      劳务费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</si>
  <si>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</si>
  <si>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委托业务费</t>
  </si>
  <si>
    <t xml:space="preserve">     其他对个人和家庭的补助</t>
  </si>
  <si>
    <t xml:space="preserve">      物业管理费</t>
  </si>
  <si>
    <t>资本性支出</t>
  </si>
  <si>
    <t xml:space="preserve">      其他交通费用（交通补贴）</t>
  </si>
  <si>
    <t xml:space="preserve">     办公设备购置</t>
  </si>
  <si>
    <t xml:space="preserve">      其他工资福利支出</t>
  </si>
  <si>
    <t xml:space="preserve">     专用设备购置</t>
  </si>
  <si>
    <t>（二）提取安排经费</t>
  </si>
  <si>
    <t xml:space="preserve">     信息网络及软件购置更新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</si>
  <si>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</si>
  <si>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</si>
  <si>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</si>
  <si>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</si>
  <si>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</si>
  <si>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</si>
  <si>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</si>
  <si>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</si>
  <si>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2022年一般公共预算财政拨款基本支出、项目支出部门预算及政府预算经济分类总表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</si>
  <si>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</si>
  <si>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</si>
  <si>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</si>
  <si>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</si>
  <si>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</si>
  <si>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</si>
  <si>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</si>
  <si>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</si>
  <si>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</si>
  <si>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</si>
  <si>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</si>
  <si>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</si>
  <si>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</si>
  <si>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</si>
  <si>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</si>
  <si>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</si>
  <si>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</si>
  <si>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</si>
  <si>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</si>
  <si>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</si>
  <si>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</si>
  <si>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</si>
  <si>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</si>
  <si>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</si>
  <si>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</si>
  <si>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</si>
  <si>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</si>
  <si>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</si>
  <si>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</si>
  <si>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</si>
  <si>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</si>
  <si>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</si>
  <si>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</si>
  <si>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</si>
  <si>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</si>
  <si>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</si>
  <si>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</si>
  <si>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</si>
  <si>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</si>
  <si>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</si>
  <si>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</si>
  <si>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</si>
  <si>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</si>
  <si>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</si>
  <si>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</si>
  <si>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</si>
  <si>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</si>
  <si>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</si>
  <si>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</si>
  <si>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</si>
  <si>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</si>
  <si>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</si>
  <si>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</si>
  <si>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</si>
  <si>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</si>
  <si>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</si>
  <si>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</si>
  <si>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</si>
  <si>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</si>
  <si>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</si>
  <si>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</si>
  <si>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</si>
  <si>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</si>
  <si>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</si>
  <si>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</si>
  <si>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</si>
  <si>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</si>
  <si>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</si>
  <si>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</si>
  <si>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</si>
  <si>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</si>
  <si>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</si>
  <si>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</si>
  <si>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</si>
  <si>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2080505</t>
  </si>
  <si>
    <t>机关事业单位基本养老保险缴费支出</t>
  </si>
  <si>
    <t>机关事业单位基本养老       保险缴费</t>
  </si>
  <si>
    <t>2089999</t>
  </si>
  <si>
    <t>其他社会保障和就业支出</t>
  </si>
  <si>
    <t>失业、工伤保险缴费</t>
  </si>
  <si>
    <t>2101102</t>
  </si>
  <si>
    <t>事业单位医疗</t>
  </si>
  <si>
    <t>2210201</t>
  </si>
  <si>
    <t>义务教育薄弱环节改善与能力提升</t>
  </si>
  <si>
    <t>2022年政府性基金预算收入表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</si>
  <si>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</si>
  <si>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</si>
  <si>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</si>
  <si>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</si>
  <si>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</si>
  <si>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2022年政府性基金预算支出表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</si>
  <si>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</si>
  <si>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2022年“三公”经费部门预算情况表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</si>
  <si>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</si>
  <si>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</si>
  <si>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</si>
  <si>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</si>
  <si>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</si>
  <si>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</si>
  <si>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</si>
  <si>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</si>
  <si>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公用用车购置及运行费</t>
  </si>
  <si>
    <t xml:space="preserve">  其中：公务用车购置费</t>
  </si>
  <si>
    <t xml:space="preserve">        公务用车运行维护费</t>
  </si>
  <si>
    <t>情况说明：我单位当年不安排“三公”经费。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</si>
  <si>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</si>
  <si>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2022年机关运行经费预算财政拨款情况统计表</t>
  </si>
  <si>
    <t>单 位 名 称</t>
  </si>
  <si>
    <t>万荣县皇甫乡埝底联合学区</t>
  </si>
  <si>
    <t>其中：公务员交通补贴        元</t>
  </si>
  <si>
    <t xml:space="preserve"> 2022年政府采购预算计划表</t>
  </si>
  <si>
    <t xml:space="preserve">            单位:元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</si>
  <si>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</si>
  <si>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</si>
  <si>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</si>
  <si>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</si>
  <si>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</si>
  <si>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</si>
  <si>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</si>
  <si>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中小微企业或小微 企业预留份额      （是或否）</t>
  </si>
  <si>
    <t>合 计</t>
  </si>
  <si>
    <t>一般公共   预算资金</t>
  </si>
  <si>
    <t>转移支付   资金</t>
  </si>
  <si>
    <t>事业收入</t>
  </si>
  <si>
    <t>其他收入</t>
  </si>
  <si>
    <t>自筹资金</t>
  </si>
  <si>
    <t>空调</t>
  </si>
  <si>
    <t>A0206180203</t>
  </si>
  <si>
    <t>台</t>
  </si>
  <si>
    <t>35#</t>
  </si>
  <si>
    <t>中小微企业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</si>
  <si>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00%</t>
    </r>
  </si>
  <si>
    <t>小微企业</t>
  </si>
  <si>
    <t>复印纸</t>
  </si>
  <si>
    <t>A090101</t>
  </si>
  <si>
    <t>箱</t>
  </si>
  <si>
    <t>A4</t>
  </si>
  <si>
    <t>木质桌子</t>
  </si>
  <si>
    <t>A060205</t>
  </si>
  <si>
    <t>张</t>
  </si>
  <si>
    <t>120*60*55</t>
  </si>
  <si>
    <t>幼儿床</t>
  </si>
  <si>
    <t>A060105</t>
  </si>
  <si>
    <t>个</t>
  </si>
  <si>
    <r>
      <rPr>
        <sz val="9"/>
        <rFont val="宋体"/>
        <charset val="134"/>
      </rPr>
      <t>140</t>
    </r>
    <r>
      <rPr>
        <sz val="9"/>
        <rFont val="Arial"/>
        <charset val="134"/>
      </rPr>
      <t>×</t>
    </r>
    <r>
      <rPr>
        <sz val="9"/>
        <rFont val="宋体"/>
        <charset val="134"/>
      </rPr>
      <t>65</t>
    </r>
    <r>
      <rPr>
        <sz val="9"/>
        <rFont val="Arial"/>
        <charset val="134"/>
      </rPr>
      <t>×</t>
    </r>
    <r>
      <rPr>
        <sz val="9"/>
        <rFont val="宋体"/>
        <charset val="134"/>
      </rPr>
      <t>40cm</t>
    </r>
  </si>
  <si>
    <t>幼儿桌</t>
  </si>
  <si>
    <t>A060206</t>
  </si>
  <si>
    <r>
      <rPr>
        <sz val="9"/>
        <rFont val="宋体"/>
        <charset val="134"/>
      </rPr>
      <t>120</t>
    </r>
    <r>
      <rPr>
        <sz val="9"/>
        <rFont val="Arial"/>
        <charset val="134"/>
      </rPr>
      <t>×</t>
    </r>
    <r>
      <rPr>
        <sz val="9"/>
        <rFont val="宋体"/>
        <charset val="134"/>
      </rPr>
      <t>60</t>
    </r>
    <r>
      <rPr>
        <sz val="9"/>
        <rFont val="Arial"/>
        <charset val="134"/>
      </rPr>
      <t>×</t>
    </r>
    <r>
      <rPr>
        <sz val="9"/>
        <rFont val="宋体"/>
        <charset val="134"/>
      </rPr>
      <t>55cm</t>
    </r>
  </si>
  <si>
    <t>装修工程</t>
  </si>
  <si>
    <t>B07</t>
  </si>
  <si>
    <t>平方米</t>
  </si>
  <si>
    <t>仿瓷、隔墙、防水</t>
  </si>
  <si>
    <t>修缮工程</t>
  </si>
  <si>
    <t>B08</t>
  </si>
  <si>
    <t>修建围墙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</si>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</sst>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_);[Red]\(#,##0\)"/>
    <numFmt numFmtId="178" formatCode=";;"/>
    <numFmt numFmtId="179" formatCode="#,##0_ "/>
    <numFmt numFmtId="180" formatCode="#,##0.0000"/>
  </numFmts>
  <fonts count="27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7" borderId="1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17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18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16" fillId="18" borderId="2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2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center" vertical="center" wrapText="1"/>
    </xf>
    <xf numFmtId="176" fontId="0" fillId="2" borderId="5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3" borderId="2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3" borderId="5" xfId="0" applyNumberFormat="1" applyFont="1" applyFill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176" fontId="0" fillId="3" borderId="6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0" fillId="3" borderId="6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/>
    <xf numFmtId="0" fontId="0" fillId="0" borderId="8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79" fontId="0" fillId="0" borderId="0" xfId="0" applyNumberFormat="1" applyFont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vertical="center" wrapText="1"/>
    </xf>
    <xf numFmtId="179" fontId="0" fillId="0" borderId="0" xfId="0" applyNumberFormat="1"/>
    <xf numFmtId="179" fontId="1" fillId="0" borderId="0" xfId="0" applyNumberFormat="1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/>
    </xf>
    <xf numFmtId="179" fontId="0" fillId="4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5" xfId="0" applyNumberFormat="1" applyFill="1" applyBorder="1" applyAlignment="1" applyProtection="1">
      <alignment horizontal="center" vertical="center" wrapText="1"/>
    </xf>
    <xf numFmtId="179" fontId="0" fillId="0" borderId="5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Border="1" applyAlignment="1">
      <alignment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0" fillId="4" borderId="6" xfId="0" applyNumberFormat="1" applyFill="1" applyBorder="1" applyAlignment="1" applyProtection="1">
      <alignment horizontal="center" vertical="center" wrapText="1"/>
    </xf>
    <xf numFmtId="179" fontId="0" fillId="0" borderId="0" xfId="0" applyNumberFormat="1" applyFill="1"/>
    <xf numFmtId="179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Fill="1" applyBorder="1" applyAlignment="1">
      <alignment horizontal="left" vertical="center"/>
    </xf>
    <xf numFmtId="179" fontId="0" fillId="4" borderId="6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Border="1" applyAlignment="1">
      <alignment horizontal="center" vertical="center" wrapText="1"/>
    </xf>
    <xf numFmtId="179" fontId="0" fillId="0" borderId="4" xfId="0" applyNumberFormat="1" applyFont="1" applyBorder="1" applyAlignment="1">
      <alignment horizontal="center" vertical="center" wrapText="1"/>
    </xf>
    <xf numFmtId="179" fontId="0" fillId="0" borderId="7" xfId="0" applyNumberFormat="1" applyFon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179" fontId="0" fillId="0" borderId="6" xfId="0" applyNumberFormat="1" applyBorder="1" applyAlignment="1">
      <alignment horizontal="center" vertical="center" wrapText="1"/>
    </xf>
    <xf numFmtId="179" fontId="0" fillId="3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3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3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3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Border="1" applyAlignment="1">
      <alignment vertical="center"/>
    </xf>
    <xf numFmtId="179" fontId="0" fillId="4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4" borderId="7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3" xfId="0" applyNumberFormat="1" applyFill="1" applyBorder="1" applyAlignment="1" applyProtection="1">
      <alignment horizontal="center" vertical="center"/>
    </xf>
    <xf numFmtId="179" fontId="0" fillId="0" borderId="3" xfId="0" applyNumberFormat="1" applyFill="1" applyBorder="1" applyAlignment="1" applyProtection="1">
      <alignment horizontal="center" vertical="center"/>
    </xf>
    <xf numFmtId="179" fontId="0" fillId="0" borderId="4" xfId="0" applyNumberFormat="1" applyFill="1" applyBorder="1" applyAlignment="1" applyProtection="1">
      <alignment horizontal="center" vertical="center"/>
    </xf>
    <xf numFmtId="179" fontId="0" fillId="0" borderId="7" xfId="0" applyNumberFormat="1" applyFill="1" applyBorder="1" applyAlignment="1" applyProtection="1">
      <alignment horizontal="center" vertical="center"/>
    </xf>
    <xf numFmtId="178" fontId="0" fillId="0" borderId="3" xfId="0" applyNumberFormat="1" applyFont="1" applyFill="1" applyBorder="1" applyAlignment="1" applyProtection="1">
      <alignment horizontal="lef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178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horizontal="left" vertical="center"/>
    </xf>
    <xf numFmtId="177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ill="1" applyBorder="1" applyAlignment="1" applyProtection="1">
      <alignment vertical="center"/>
    </xf>
    <xf numFmtId="179" fontId="0" fillId="0" borderId="6" xfId="0" applyNumberFormat="1" applyBorder="1" applyAlignment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ill="1" applyBorder="1"/>
    <xf numFmtId="3" fontId="0" fillId="0" borderId="6" xfId="0" applyNumberFormat="1" applyBorder="1"/>
    <xf numFmtId="177" fontId="0" fillId="0" borderId="7" xfId="0" applyNumberFormat="1" applyFont="1" applyFill="1" applyBorder="1" applyAlignment="1" applyProtection="1">
      <alignment horizontal="right" vertical="center"/>
    </xf>
    <xf numFmtId="0" fontId="0" fillId="0" borderId="6" xfId="0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180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0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3" fontId="0" fillId="0" borderId="5" xfId="0" applyNumberFormat="1" applyFill="1" applyBorder="1"/>
    <xf numFmtId="3" fontId="0" fillId="0" borderId="2" xfId="0" applyNumberFormat="1" applyBorder="1"/>
    <xf numFmtId="3" fontId="0" fillId="3" borderId="6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177" fontId="0" fillId="3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J6" sqref="J6"/>
    </sheetView>
  </sheetViews>
  <sheetFormatPr defaultColWidth="15" defaultRowHeight="20.25" customHeight="1"/>
  <cols>
    <col min="1" max="1" width="21.625" style="203" customWidth="1"/>
    <col min="2" max="3" width="8.625" style="203" customWidth="1"/>
    <col min="4" max="4" width="9" style="203" customWidth="1"/>
    <col min="5" max="5" width="8.875" style="203" customWidth="1"/>
    <col min="6" max="6" width="11.125" style="203" customWidth="1"/>
    <col min="7" max="7" width="8.875" style="203" customWidth="1"/>
    <col min="8" max="9" width="9" style="203" customWidth="1"/>
    <col min="10" max="10" width="12.625" style="203" customWidth="1"/>
    <col min="11" max="11" width="8.125" style="203" customWidth="1"/>
    <col min="12" max="12" width="7.375" style="203" customWidth="1"/>
    <col min="13" max="13" width="7.625" style="203" customWidth="1"/>
    <col min="14" max="14" width="7.375" style="203" customWidth="1"/>
    <col min="15" max="15" width="7" style="203" customWidth="1"/>
    <col min="16" max="16" width="7.625" style="203" customWidth="1"/>
    <col min="17" max="16384" width="15" style="203"/>
  </cols>
  <sheetData>
    <row r="1" ht="39.75" customHeight="1" spans="1:16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="200" customFormat="1" ht="22.5" customHeight="1" spans="1:16">
      <c r="A2" s="205" t="s">
        <v>1</v>
      </c>
      <c r="B2" s="206"/>
      <c r="C2" s="206"/>
      <c r="D2" s="206"/>
      <c r="E2" s="206"/>
      <c r="F2" s="206"/>
      <c r="G2" s="207"/>
      <c r="H2" s="207"/>
      <c r="I2" s="207"/>
      <c r="J2" s="207"/>
      <c r="K2" s="207"/>
      <c r="L2" s="224"/>
      <c r="M2" s="225" t="s">
        <v>2</v>
      </c>
      <c r="N2" s="226"/>
      <c r="O2" s="226"/>
      <c r="P2" s="226"/>
    </row>
    <row r="3" s="201" customFormat="1" ht="27.75" customHeight="1" spans="1:16">
      <c r="A3" s="208" t="s">
        <v>3</v>
      </c>
      <c r="B3" s="209" t="s">
        <v>4</v>
      </c>
      <c r="C3" s="209" t="s">
        <v>5</v>
      </c>
      <c r="D3" s="210" t="s">
        <v>6</v>
      </c>
      <c r="E3" s="211"/>
      <c r="F3" s="211"/>
      <c r="G3" s="211"/>
      <c r="H3" s="211"/>
      <c r="I3" s="227"/>
      <c r="J3" s="209" t="s">
        <v>7</v>
      </c>
      <c r="K3" s="228" t="s">
        <v>8</v>
      </c>
      <c r="L3" s="229"/>
      <c r="M3" s="209" t="s">
        <v>9</v>
      </c>
      <c r="N3" s="230" t="s">
        <v>10</v>
      </c>
      <c r="O3" s="209" t="s">
        <v>11</v>
      </c>
      <c r="P3" s="209" t="s">
        <v>12</v>
      </c>
    </row>
    <row r="4" s="201" customFormat="1" ht="27.75" customHeight="1" spans="1:16">
      <c r="A4" s="212"/>
      <c r="B4" s="212"/>
      <c r="C4" s="213"/>
      <c r="D4" s="209" t="s">
        <v>13</v>
      </c>
      <c r="E4" s="208" t="s">
        <v>14</v>
      </c>
      <c r="F4" s="214" t="s">
        <v>15</v>
      </c>
      <c r="G4" s="214"/>
      <c r="H4" s="214"/>
      <c r="I4" s="214"/>
      <c r="J4" s="213"/>
      <c r="K4" s="208" t="s">
        <v>16</v>
      </c>
      <c r="L4" s="208" t="s">
        <v>17</v>
      </c>
      <c r="M4" s="212"/>
      <c r="N4" s="230"/>
      <c r="O4" s="213"/>
      <c r="P4" s="213"/>
    </row>
    <row r="5" s="201" customFormat="1" ht="31.5" customHeight="1" spans="1:16">
      <c r="A5" s="215"/>
      <c r="B5" s="215"/>
      <c r="C5" s="216"/>
      <c r="D5" s="216"/>
      <c r="E5" s="215"/>
      <c r="F5" s="214" t="s">
        <v>13</v>
      </c>
      <c r="G5" s="214" t="s">
        <v>18</v>
      </c>
      <c r="H5" s="214" t="s">
        <v>19</v>
      </c>
      <c r="I5" s="230" t="s">
        <v>20</v>
      </c>
      <c r="J5" s="216"/>
      <c r="K5" s="215"/>
      <c r="L5" s="215"/>
      <c r="M5" s="215"/>
      <c r="N5" s="230"/>
      <c r="O5" s="216"/>
      <c r="P5" s="216"/>
    </row>
    <row r="6" s="202" customFormat="1" ht="30.75" customHeight="1" spans="1:16">
      <c r="A6" s="217" t="s">
        <v>21</v>
      </c>
      <c r="B6" s="218" t="s">
        <v>22</v>
      </c>
      <c r="C6" s="219">
        <f>SUM(D6)</f>
        <v>60</v>
      </c>
      <c r="D6" s="219">
        <f>SUM(E6:F6)</f>
        <v>60</v>
      </c>
      <c r="E6" s="220"/>
      <c r="F6" s="219">
        <f t="shared" ref="F6:F13" si="0">SUM(G6:I6)</f>
        <v>60</v>
      </c>
      <c r="G6" s="220">
        <v>60</v>
      </c>
      <c r="H6" s="220"/>
      <c r="I6" s="220"/>
      <c r="J6" s="231"/>
      <c r="K6" s="220"/>
      <c r="L6" s="220"/>
      <c r="M6" s="220"/>
      <c r="N6" s="220"/>
      <c r="O6" s="220"/>
      <c r="P6" s="220"/>
    </row>
    <row r="7" s="202" customFormat="1" ht="30.75" customHeight="1" spans="1:16">
      <c r="A7" s="221"/>
      <c r="B7" s="220"/>
      <c r="C7" s="219">
        <f t="shared" ref="C7:C13" si="1">SUM(D7,K7,L7,M7,N7)</f>
        <v>0</v>
      </c>
      <c r="D7" s="219">
        <f t="shared" ref="D7:D13" si="2">SUM(E7+F7)</f>
        <v>0</v>
      </c>
      <c r="E7" s="220"/>
      <c r="F7" s="219">
        <f t="shared" si="0"/>
        <v>0</v>
      </c>
      <c r="G7" s="220"/>
      <c r="H7" s="220"/>
      <c r="I7" s="220"/>
      <c r="J7" s="231">
        <f t="shared" ref="J6:J13" si="3">SUM(E7*3000+G7*3000)</f>
        <v>0</v>
      </c>
      <c r="K7" s="220"/>
      <c r="L7" s="220"/>
      <c r="M7" s="220"/>
      <c r="N7" s="220"/>
      <c r="O7" s="220"/>
      <c r="P7" s="220"/>
    </row>
    <row r="8" s="202" customFormat="1" ht="30.75" customHeight="1" spans="1:16">
      <c r="A8" s="221"/>
      <c r="B8" s="220"/>
      <c r="C8" s="219">
        <f t="shared" si="1"/>
        <v>0</v>
      </c>
      <c r="D8" s="219">
        <f t="shared" si="2"/>
        <v>0</v>
      </c>
      <c r="E8" s="220"/>
      <c r="F8" s="219">
        <f t="shared" si="0"/>
        <v>0</v>
      </c>
      <c r="G8" s="220"/>
      <c r="H8" s="220"/>
      <c r="I8" s="220"/>
      <c r="J8" s="231">
        <f t="shared" si="3"/>
        <v>0</v>
      </c>
      <c r="K8" s="220"/>
      <c r="L8" s="220"/>
      <c r="M8" s="220"/>
      <c r="N8" s="220"/>
      <c r="O8" s="220"/>
      <c r="P8" s="220"/>
    </row>
    <row r="9" s="202" customFormat="1" ht="30.75" customHeight="1" spans="1:16">
      <c r="A9" s="221"/>
      <c r="B9" s="220"/>
      <c r="C9" s="219">
        <f t="shared" si="1"/>
        <v>0</v>
      </c>
      <c r="D9" s="219">
        <f t="shared" si="2"/>
        <v>0</v>
      </c>
      <c r="E9" s="220"/>
      <c r="F9" s="219">
        <f t="shared" si="0"/>
        <v>0</v>
      </c>
      <c r="G9" s="220"/>
      <c r="H9" s="220"/>
      <c r="I9" s="220"/>
      <c r="J9" s="231">
        <f t="shared" si="3"/>
        <v>0</v>
      </c>
      <c r="K9" s="220"/>
      <c r="L9" s="220"/>
      <c r="M9" s="220"/>
      <c r="N9" s="220"/>
      <c r="O9" s="220"/>
      <c r="P9" s="220"/>
    </row>
    <row r="10" s="202" customFormat="1" ht="30.75" customHeight="1" spans="1:16">
      <c r="A10" s="221"/>
      <c r="B10" s="220"/>
      <c r="C10" s="219">
        <f t="shared" si="1"/>
        <v>0</v>
      </c>
      <c r="D10" s="219">
        <f t="shared" si="2"/>
        <v>0</v>
      </c>
      <c r="E10" s="220"/>
      <c r="F10" s="219">
        <f t="shared" si="0"/>
        <v>0</v>
      </c>
      <c r="G10" s="220"/>
      <c r="H10" s="220"/>
      <c r="I10" s="220"/>
      <c r="J10" s="231">
        <f t="shared" si="3"/>
        <v>0</v>
      </c>
      <c r="K10" s="220"/>
      <c r="L10" s="220"/>
      <c r="M10" s="220"/>
      <c r="N10" s="220"/>
      <c r="O10" s="220"/>
      <c r="P10" s="220"/>
    </row>
    <row r="11" s="202" customFormat="1" ht="30.75" customHeight="1" spans="1:16">
      <c r="A11" s="221"/>
      <c r="B11" s="220"/>
      <c r="C11" s="219">
        <f t="shared" si="1"/>
        <v>0</v>
      </c>
      <c r="D11" s="219">
        <f t="shared" si="2"/>
        <v>0</v>
      </c>
      <c r="E11" s="220"/>
      <c r="F11" s="219">
        <f t="shared" si="0"/>
        <v>0</v>
      </c>
      <c r="G11" s="220"/>
      <c r="H11" s="220"/>
      <c r="I11" s="220"/>
      <c r="J11" s="231">
        <f t="shared" si="3"/>
        <v>0</v>
      </c>
      <c r="K11" s="220"/>
      <c r="L11" s="220"/>
      <c r="M11" s="220"/>
      <c r="N11" s="220"/>
      <c r="O11" s="220"/>
      <c r="P11" s="220"/>
    </row>
    <row r="12" ht="30.75" customHeight="1" spans="1:16">
      <c r="A12" s="221"/>
      <c r="B12" s="220"/>
      <c r="C12" s="219">
        <f t="shared" si="1"/>
        <v>0</v>
      </c>
      <c r="D12" s="219">
        <f t="shared" si="2"/>
        <v>0</v>
      </c>
      <c r="E12" s="220"/>
      <c r="F12" s="219">
        <f t="shared" si="0"/>
        <v>0</v>
      </c>
      <c r="G12" s="220"/>
      <c r="H12" s="220"/>
      <c r="I12" s="220"/>
      <c r="J12" s="231">
        <f t="shared" si="3"/>
        <v>0</v>
      </c>
      <c r="K12" s="220"/>
      <c r="L12" s="220"/>
      <c r="M12" s="220"/>
      <c r="N12" s="220"/>
      <c r="O12" s="220"/>
      <c r="P12" s="220"/>
    </row>
    <row r="13" ht="30.75" customHeight="1" spans="1:16">
      <c r="A13" s="221"/>
      <c r="B13" s="220"/>
      <c r="C13" s="219">
        <f t="shared" si="1"/>
        <v>0</v>
      </c>
      <c r="D13" s="219">
        <f t="shared" si="2"/>
        <v>0</v>
      </c>
      <c r="E13" s="220"/>
      <c r="F13" s="219">
        <f t="shared" si="0"/>
        <v>0</v>
      </c>
      <c r="G13" s="220"/>
      <c r="H13" s="220"/>
      <c r="I13" s="220"/>
      <c r="J13" s="231">
        <f t="shared" si="3"/>
        <v>0</v>
      </c>
      <c r="K13" s="220"/>
      <c r="L13" s="220"/>
      <c r="M13" s="220"/>
      <c r="N13" s="220"/>
      <c r="O13" s="220"/>
      <c r="P13" s="220"/>
    </row>
    <row r="14" ht="33" customHeight="1" spans="1:16">
      <c r="A14" s="222" t="s">
        <v>23</v>
      </c>
      <c r="B14" s="223"/>
      <c r="C14" s="219">
        <f>SUM(C6:C13)</f>
        <v>60</v>
      </c>
      <c r="D14" s="219">
        <f t="shared" ref="D14:P14" si="4">SUM(D6:D13)</f>
        <v>60</v>
      </c>
      <c r="E14" s="219">
        <f t="shared" si="4"/>
        <v>0</v>
      </c>
      <c r="F14" s="219">
        <f t="shared" si="4"/>
        <v>60</v>
      </c>
      <c r="G14" s="219">
        <f t="shared" si="4"/>
        <v>60</v>
      </c>
      <c r="H14" s="219">
        <f t="shared" si="4"/>
        <v>0</v>
      </c>
      <c r="I14" s="219">
        <f t="shared" si="4"/>
        <v>0</v>
      </c>
      <c r="J14" s="219">
        <f t="shared" si="4"/>
        <v>0</v>
      </c>
      <c r="K14" s="219">
        <f t="shared" si="4"/>
        <v>0</v>
      </c>
      <c r="L14" s="219">
        <f t="shared" si="4"/>
        <v>0</v>
      </c>
      <c r="M14" s="219">
        <f t="shared" si="4"/>
        <v>0</v>
      </c>
      <c r="N14" s="219">
        <f t="shared" si="4"/>
        <v>0</v>
      </c>
      <c r="O14" s="219"/>
      <c r="P14" s="219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865972222222222" right="1.0625" top="0.865972222222222" bottom="0.865972222222222" header="0.314583333333333" footer="0.314583333333333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B6" sqref="B6"/>
    </sheetView>
  </sheetViews>
  <sheetFormatPr defaultColWidth="9.125" defaultRowHeight="12.75" customHeight="1" outlineLevelCol="3"/>
  <cols>
    <col min="1" max="1" width="18.625" customWidth="1"/>
    <col min="2" max="2" width="39.875" customWidth="1"/>
    <col min="3" max="3" width="22.5" customWidth="1"/>
    <col min="4" max="4" width="19.625" customWidth="1"/>
  </cols>
  <sheetData>
    <row r="1" ht="36" customHeight="1" spans="1:4">
      <c r="A1" s="64" t="s">
        <v>241</v>
      </c>
      <c r="B1" s="64"/>
      <c r="C1" s="64"/>
      <c r="D1" s="64"/>
    </row>
    <row r="2" ht="27" customHeight="1" spans="1:4">
      <c r="A2" s="84" t="str">
        <f>(部门基本情况表!A2)</f>
        <v>编报单位：万荣县皇甫乡埝底联合学区</v>
      </c>
      <c r="B2" s="84"/>
      <c r="C2" s="89"/>
      <c r="D2" s="53" t="s">
        <v>25</v>
      </c>
    </row>
    <row r="3" ht="34.5" customHeight="1" spans="1:4">
      <c r="A3" s="11" t="s">
        <v>242</v>
      </c>
      <c r="B3" s="86"/>
      <c r="C3" s="90" t="s">
        <v>108</v>
      </c>
      <c r="D3" s="87" t="s">
        <v>243</v>
      </c>
    </row>
    <row r="4" ht="34.5" customHeight="1" spans="1:4">
      <c r="A4" s="91" t="s">
        <v>244</v>
      </c>
      <c r="B4" s="92" t="s">
        <v>245</v>
      </c>
      <c r="C4" s="87"/>
      <c r="D4" s="87"/>
    </row>
    <row r="5" ht="31.5" customHeight="1" spans="1:4">
      <c r="A5" s="91"/>
      <c r="B5" s="93" t="s">
        <v>246</v>
      </c>
      <c r="C5" s="62">
        <f>SUM(C6:C21)</f>
        <v>0</v>
      </c>
      <c r="D5" s="94"/>
    </row>
    <row r="6" ht="31.5" customHeight="1" spans="1:4">
      <c r="A6" s="95"/>
      <c r="B6" s="96"/>
      <c r="C6" s="62"/>
      <c r="D6" s="94"/>
    </row>
    <row r="7" ht="31.5" customHeight="1" spans="1:4">
      <c r="A7" s="95"/>
      <c r="B7" s="96"/>
      <c r="C7" s="62"/>
      <c r="D7" s="94"/>
    </row>
    <row r="8" ht="31.5" customHeight="1" spans="1:4">
      <c r="A8" s="95"/>
      <c r="B8" s="96"/>
      <c r="C8" s="62"/>
      <c r="D8" s="94"/>
    </row>
    <row r="9" ht="31.5" customHeight="1" spans="1:4">
      <c r="A9" s="95"/>
      <c r="B9" s="96"/>
      <c r="C9" s="62"/>
      <c r="D9" s="94"/>
    </row>
    <row r="10" ht="31.5" customHeight="1" spans="1:4">
      <c r="A10" s="95"/>
      <c r="B10" s="96"/>
      <c r="C10" s="62"/>
      <c r="D10" s="94"/>
    </row>
    <row r="11" ht="31.5" customHeight="1" spans="1:4">
      <c r="A11" s="95"/>
      <c r="B11" s="96"/>
      <c r="C11" s="62"/>
      <c r="D11" s="94"/>
    </row>
    <row r="12" ht="31.5" customHeight="1" spans="1:4">
      <c r="A12" s="95"/>
      <c r="B12" s="96"/>
      <c r="C12" s="62"/>
      <c r="D12" s="94"/>
    </row>
    <row r="13" ht="31.5" customHeight="1" spans="1:4">
      <c r="A13" s="95"/>
      <c r="B13" s="96"/>
      <c r="C13" s="62"/>
      <c r="D13" s="94"/>
    </row>
    <row r="14" ht="31.5" customHeight="1" spans="1:4">
      <c r="A14" s="95"/>
      <c r="B14" s="96"/>
      <c r="C14" s="62"/>
      <c r="D14" s="94"/>
    </row>
    <row r="15" ht="31.5" customHeight="1" spans="1:4">
      <c r="A15" s="95"/>
      <c r="B15" s="96"/>
      <c r="C15" s="62"/>
      <c r="D15" s="94"/>
    </row>
    <row r="16" ht="31.5" customHeight="1" spans="1:4">
      <c r="A16" s="95"/>
      <c r="B16" s="96"/>
      <c r="C16" s="62"/>
      <c r="D16" s="94"/>
    </row>
    <row r="17" ht="31.5" customHeight="1" spans="1:4">
      <c r="A17" s="95"/>
      <c r="B17" s="96"/>
      <c r="C17" s="62"/>
      <c r="D17" s="94"/>
    </row>
    <row r="18" ht="31.5" customHeight="1" spans="1:4">
      <c r="A18" s="95"/>
      <c r="B18" s="96"/>
      <c r="C18" s="62"/>
      <c r="D18" s="94"/>
    </row>
    <row r="19" ht="31.5" customHeight="1" spans="1:4">
      <c r="A19" s="95"/>
      <c r="B19" s="97"/>
      <c r="C19" s="62"/>
      <c r="D19" s="94"/>
    </row>
    <row r="20" ht="31.5" customHeight="1" spans="1:4">
      <c r="A20" s="95"/>
      <c r="B20" s="97"/>
      <c r="C20" s="62"/>
      <c r="D20" s="94"/>
    </row>
    <row r="21" ht="31.5" customHeight="1" spans="1:4">
      <c r="A21" s="98"/>
      <c r="B21" s="99"/>
      <c r="C21" s="62"/>
      <c r="D21" s="94"/>
    </row>
    <row r="22" customHeight="1" spans="1:3">
      <c r="A22" s="63"/>
      <c r="B22" s="63"/>
      <c r="C22" s="63"/>
    </row>
    <row r="23" customHeight="1" spans="1:3">
      <c r="A23" s="63"/>
      <c r="B23" s="63"/>
      <c r="C23" s="63"/>
    </row>
    <row r="24" customHeight="1" spans="1:3">
      <c r="A24" s="63"/>
      <c r="B24" s="63"/>
      <c r="C24" s="63"/>
    </row>
    <row r="25" customHeight="1" spans="2:3">
      <c r="B25" s="63"/>
      <c r="C25" s="63"/>
    </row>
    <row r="26" customHeight="1" spans="2:3">
      <c r="B26" s="63"/>
      <c r="C26" s="63"/>
    </row>
    <row r="27" customHeight="1" spans="2:3">
      <c r="B27" s="63"/>
      <c r="C27" s="63"/>
    </row>
    <row r="28" customHeight="1" spans="2:3">
      <c r="B28" s="63"/>
      <c r="C28" s="63"/>
    </row>
    <row r="29" customHeight="1" spans="2:2">
      <c r="B29" s="63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B6" sqref="B6"/>
    </sheetView>
  </sheetViews>
  <sheetFormatPr defaultColWidth="9.125" defaultRowHeight="12.75" customHeight="1" outlineLevelCol="4"/>
  <cols>
    <col min="1" max="1" width="16.125" customWidth="1"/>
    <col min="2" max="2" width="39.125" customWidth="1"/>
    <col min="3" max="3" width="16.5" customWidth="1"/>
    <col min="4" max="4" width="14.875" customWidth="1"/>
    <col min="5" max="5" width="13.875" customWidth="1"/>
  </cols>
  <sheetData>
    <row r="1" ht="38.25" customHeight="1" spans="1:5">
      <c r="A1" s="64" t="s">
        <v>247</v>
      </c>
      <c r="B1" s="64"/>
      <c r="C1" s="64"/>
      <c r="D1" s="64"/>
      <c r="E1" s="64"/>
    </row>
    <row r="2" ht="24.75" customHeight="1" spans="1:5">
      <c r="A2" s="84" t="str">
        <f>(部门基本情况表!A2)</f>
        <v>编报单位：万荣县皇甫乡埝底联合学区</v>
      </c>
      <c r="B2" s="84"/>
      <c r="E2" s="85" t="s">
        <v>25</v>
      </c>
    </row>
    <row r="3" ht="35.25" customHeight="1" spans="1:5">
      <c r="A3" s="11" t="s">
        <v>248</v>
      </c>
      <c r="B3" s="86"/>
      <c r="C3" s="87" t="s">
        <v>80</v>
      </c>
      <c r="D3" s="87" t="s">
        <v>81</v>
      </c>
      <c r="E3" s="87" t="s">
        <v>82</v>
      </c>
    </row>
    <row r="4" ht="34.5" customHeight="1" spans="1:5">
      <c r="A4" s="17" t="s">
        <v>72</v>
      </c>
      <c r="B4" s="68" t="s">
        <v>245</v>
      </c>
      <c r="C4" s="87"/>
      <c r="D4" s="87"/>
      <c r="E4" s="87"/>
    </row>
    <row r="5" ht="31.5" customHeight="1" spans="1:5">
      <c r="A5" s="17"/>
      <c r="B5" s="68" t="s">
        <v>246</v>
      </c>
      <c r="C5" s="62">
        <f>SUM(D5:E5)</f>
        <v>0</v>
      </c>
      <c r="D5" s="62">
        <f>SUM(D6:D21)</f>
        <v>0</v>
      </c>
      <c r="E5" s="62">
        <f>SUM(E6:E21)</f>
        <v>0</v>
      </c>
    </row>
    <row r="6" ht="31.5" customHeight="1" spans="1:5">
      <c r="A6" s="18"/>
      <c r="B6" s="88"/>
      <c r="C6" s="62">
        <f t="shared" ref="C6:C22" si="0">SUM(D6:E6)</f>
        <v>0</v>
      </c>
      <c r="D6" s="62"/>
      <c r="E6" s="62"/>
    </row>
    <row r="7" ht="31.5" customHeight="1" spans="1:5">
      <c r="A7" s="18"/>
      <c r="B7" s="88"/>
      <c r="C7" s="62">
        <f t="shared" si="0"/>
        <v>0</v>
      </c>
      <c r="D7" s="62"/>
      <c r="E7" s="62"/>
    </row>
    <row r="8" ht="31.5" customHeight="1" spans="1:5">
      <c r="A8" s="18"/>
      <c r="B8" s="88"/>
      <c r="C8" s="62">
        <f t="shared" si="0"/>
        <v>0</v>
      </c>
      <c r="D8" s="62"/>
      <c r="E8" s="62"/>
    </row>
    <row r="9" ht="31.5" customHeight="1" spans="1:5">
      <c r="A9" s="18"/>
      <c r="B9" s="88"/>
      <c r="C9" s="62">
        <f t="shared" si="0"/>
        <v>0</v>
      </c>
      <c r="D9" s="62"/>
      <c r="E9" s="62"/>
    </row>
    <row r="10" ht="31.5" customHeight="1" spans="1:5">
      <c r="A10" s="18"/>
      <c r="B10" s="88"/>
      <c r="C10" s="62">
        <f t="shared" si="0"/>
        <v>0</v>
      </c>
      <c r="D10" s="62"/>
      <c r="E10" s="62"/>
    </row>
    <row r="11" ht="31.5" customHeight="1" spans="1:5">
      <c r="A11" s="18"/>
      <c r="B11" s="88"/>
      <c r="C11" s="62">
        <f t="shared" si="0"/>
        <v>0</v>
      </c>
      <c r="D11" s="62"/>
      <c r="E11" s="62"/>
    </row>
    <row r="12" ht="31.5" customHeight="1" spans="1:5">
      <c r="A12" s="18"/>
      <c r="B12" s="88"/>
      <c r="C12" s="62">
        <f t="shared" si="0"/>
        <v>0</v>
      </c>
      <c r="D12" s="62"/>
      <c r="E12" s="62"/>
    </row>
    <row r="13" ht="31.5" customHeight="1" spans="1:5">
      <c r="A13" s="18"/>
      <c r="B13" s="88"/>
      <c r="C13" s="62">
        <f t="shared" si="0"/>
        <v>0</v>
      </c>
      <c r="D13" s="62"/>
      <c r="E13" s="62"/>
    </row>
    <row r="14" ht="31.5" customHeight="1" spans="1:5">
      <c r="A14" s="18"/>
      <c r="B14" s="88"/>
      <c r="C14" s="62">
        <f t="shared" si="0"/>
        <v>0</v>
      </c>
      <c r="D14" s="62"/>
      <c r="E14" s="62"/>
    </row>
    <row r="15" ht="31.5" customHeight="1" spans="1:5">
      <c r="A15" s="18"/>
      <c r="B15" s="88"/>
      <c r="C15" s="62">
        <f t="shared" si="0"/>
        <v>0</v>
      </c>
      <c r="D15" s="62"/>
      <c r="E15" s="62"/>
    </row>
    <row r="16" ht="31.5" customHeight="1" spans="1:5">
      <c r="A16" s="18"/>
      <c r="B16" s="88"/>
      <c r="C16" s="62">
        <f t="shared" si="0"/>
        <v>0</v>
      </c>
      <c r="D16" s="62"/>
      <c r="E16" s="62"/>
    </row>
    <row r="17" ht="31.5" customHeight="1" spans="1:5">
      <c r="A17" s="18"/>
      <c r="B17" s="88"/>
      <c r="C17" s="62">
        <f t="shared" si="0"/>
        <v>0</v>
      </c>
      <c r="D17" s="62"/>
      <c r="E17" s="62"/>
    </row>
    <row r="18" ht="31.5" customHeight="1" spans="1:5">
      <c r="A18" s="18"/>
      <c r="B18" s="73"/>
      <c r="C18" s="62">
        <f t="shared" si="0"/>
        <v>0</v>
      </c>
      <c r="D18" s="62"/>
      <c r="E18" s="62"/>
    </row>
    <row r="19" ht="31.5" customHeight="1" spans="1:5">
      <c r="A19" s="18"/>
      <c r="B19" s="73"/>
      <c r="C19" s="62">
        <f t="shared" si="0"/>
        <v>0</v>
      </c>
      <c r="D19" s="62"/>
      <c r="E19" s="62"/>
    </row>
    <row r="20" ht="31.5" customHeight="1" spans="1:5">
      <c r="A20" s="18"/>
      <c r="B20" s="73"/>
      <c r="C20" s="62">
        <f t="shared" si="0"/>
        <v>0</v>
      </c>
      <c r="D20" s="62"/>
      <c r="E20" s="62"/>
    </row>
    <row r="21" ht="31.5" customHeight="1" spans="1:5">
      <c r="A21" s="18"/>
      <c r="B21" s="73"/>
      <c r="C21" s="62">
        <f t="shared" si="0"/>
        <v>0</v>
      </c>
      <c r="D21" s="62"/>
      <c r="E21" s="62"/>
    </row>
    <row r="22" customHeight="1" spans="1:5">
      <c r="A22" s="63"/>
      <c r="B22" s="63"/>
      <c r="C22" s="63"/>
      <c r="D22" s="63"/>
      <c r="E22" s="63"/>
    </row>
    <row r="23" customHeight="1" spans="1:5">
      <c r="A23" s="63"/>
      <c r="B23" s="63"/>
      <c r="C23" s="63"/>
      <c r="D23" s="63"/>
      <c r="E23" s="63"/>
    </row>
    <row r="24" customHeight="1" spans="2:5">
      <c r="B24" s="63"/>
      <c r="C24" s="63"/>
      <c r="D24" s="63"/>
      <c r="E24" s="63"/>
    </row>
    <row r="25" customHeight="1" spans="2:5">
      <c r="B25" s="63"/>
      <c r="C25" s="63"/>
      <c r="D25" s="63"/>
      <c r="E25" s="63"/>
    </row>
    <row r="26" customHeight="1" spans="2:3">
      <c r="B26" s="63"/>
      <c r="C26" s="63"/>
    </row>
    <row r="27" customHeight="1" spans="2:3">
      <c r="B27" s="63"/>
      <c r="C27" s="63"/>
    </row>
    <row r="28" customHeight="1" spans="3:3">
      <c r="C28" s="63"/>
    </row>
    <row r="29" customHeight="1" spans="3:3">
      <c r="C29" s="63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topLeftCell="A10" workbookViewId="0">
      <selection activeCell="A12" sqref="A12:H12"/>
    </sheetView>
  </sheetViews>
  <sheetFormatPr defaultColWidth="9.125" defaultRowHeight="12.75" customHeight="1"/>
  <cols>
    <col min="1" max="1" width="27.875" customWidth="1"/>
    <col min="2" max="2" width="12" customWidth="1"/>
    <col min="3" max="3" width="10.375" customWidth="1"/>
    <col min="4" max="6" width="10" customWidth="1"/>
    <col min="7" max="7" width="9.875" customWidth="1"/>
    <col min="8" max="8" width="10.5" customWidth="1"/>
  </cols>
  <sheetData>
    <row r="1" ht="36" customHeight="1" spans="1:8">
      <c r="A1" s="64" t="s">
        <v>249</v>
      </c>
      <c r="B1" s="64"/>
      <c r="C1" s="64"/>
      <c r="D1" s="64"/>
      <c r="E1" s="64"/>
      <c r="F1" s="64"/>
      <c r="G1" s="64"/>
      <c r="H1" s="64"/>
    </row>
    <row r="2" ht="24.75" customHeight="1" spans="1:8">
      <c r="A2" s="52" t="str">
        <f>(部门基本情况表!A2)</f>
        <v>编报单位：万荣县皇甫乡埝底联合学区</v>
      </c>
      <c r="B2" s="52"/>
      <c r="C2" s="65"/>
      <c r="D2" s="53"/>
      <c r="E2" s="53"/>
      <c r="F2" s="53"/>
      <c r="G2" s="53"/>
      <c r="H2" s="53" t="s">
        <v>25</v>
      </c>
    </row>
    <row r="3" ht="24.75" customHeight="1" spans="1:8">
      <c r="A3" s="54" t="s">
        <v>250</v>
      </c>
      <c r="B3" s="66" t="s">
        <v>251</v>
      </c>
      <c r="C3" s="67"/>
      <c r="D3" s="67"/>
      <c r="E3" s="67"/>
      <c r="F3" s="67"/>
      <c r="G3" s="67"/>
      <c r="H3" s="68" t="s">
        <v>252</v>
      </c>
    </row>
    <row r="4" ht="24.75" customHeight="1" spans="1:8">
      <c r="A4" s="69"/>
      <c r="B4" s="70" t="s">
        <v>253</v>
      </c>
      <c r="C4" s="71"/>
      <c r="D4" s="66" t="s">
        <v>81</v>
      </c>
      <c r="E4" s="71"/>
      <c r="F4" s="66" t="s">
        <v>82</v>
      </c>
      <c r="G4" s="67"/>
      <c r="H4" s="55"/>
    </row>
    <row r="5" ht="33.75" customHeight="1" spans="1:8">
      <c r="A5" s="72"/>
      <c r="B5" s="73" t="s">
        <v>23</v>
      </c>
      <c r="C5" s="73" t="s">
        <v>254</v>
      </c>
      <c r="D5" s="73" t="s">
        <v>255</v>
      </c>
      <c r="E5" s="73" t="s">
        <v>254</v>
      </c>
      <c r="F5" s="73" t="s">
        <v>255</v>
      </c>
      <c r="G5" s="74" t="s">
        <v>254</v>
      </c>
      <c r="H5" s="55"/>
    </row>
    <row r="6" ht="39" customHeight="1" spans="1:10">
      <c r="A6" s="68" t="s">
        <v>256</v>
      </c>
      <c r="B6" s="75">
        <f t="shared" ref="B6:G6" si="0">SUM(B7,B8,B11)</f>
        <v>0</v>
      </c>
      <c r="C6" s="75">
        <f t="shared" si="0"/>
        <v>0</v>
      </c>
      <c r="D6" s="75">
        <f t="shared" si="0"/>
        <v>0</v>
      </c>
      <c r="E6" s="75">
        <f t="shared" si="0"/>
        <v>0</v>
      </c>
      <c r="F6" s="75">
        <f t="shared" si="0"/>
        <v>0</v>
      </c>
      <c r="G6" s="75">
        <f t="shared" si="0"/>
        <v>0</v>
      </c>
      <c r="H6" s="58"/>
      <c r="I6" s="63"/>
      <c r="J6" s="63"/>
    </row>
    <row r="7" ht="39" customHeight="1" spans="1:12">
      <c r="A7" s="76" t="s">
        <v>257</v>
      </c>
      <c r="B7" s="75">
        <f>SUM(D7+F7)</f>
        <v>0</v>
      </c>
      <c r="C7" s="75">
        <f>SUM(E7+G7)</f>
        <v>0</v>
      </c>
      <c r="D7" s="62"/>
      <c r="E7" s="62"/>
      <c r="F7" s="62"/>
      <c r="G7" s="62"/>
      <c r="H7" s="58"/>
      <c r="K7" s="63"/>
      <c r="L7" s="63"/>
    </row>
    <row r="8" ht="39" customHeight="1" spans="1:11">
      <c r="A8" s="76" t="s">
        <v>258</v>
      </c>
      <c r="B8" s="75">
        <f>SUM(D8+F8)</f>
        <v>0</v>
      </c>
      <c r="C8" s="75">
        <f>SUM(C9:C10)</f>
        <v>0</v>
      </c>
      <c r="D8" s="75"/>
      <c r="E8" s="75">
        <f>SUM(E9:E10)</f>
        <v>0</v>
      </c>
      <c r="F8" s="75"/>
      <c r="G8" s="75">
        <f>SUM(G9:G10)</f>
        <v>0</v>
      </c>
      <c r="H8" s="58"/>
      <c r="I8" s="63"/>
      <c r="J8" s="63"/>
      <c r="K8" s="63"/>
    </row>
    <row r="9" ht="39" customHeight="1" spans="1:12">
      <c r="A9" s="77" t="s">
        <v>259</v>
      </c>
      <c r="B9" s="75">
        <f>SUM(D9+F9)</f>
        <v>0</v>
      </c>
      <c r="C9" s="75">
        <f>SUM(E9+G9)</f>
        <v>0</v>
      </c>
      <c r="D9" s="62"/>
      <c r="E9" s="62"/>
      <c r="F9" s="62"/>
      <c r="G9" s="62"/>
      <c r="H9" s="58"/>
      <c r="I9" s="63"/>
      <c r="J9" s="63"/>
      <c r="L9" s="63"/>
    </row>
    <row r="10" ht="39" customHeight="1" spans="1:12">
      <c r="A10" s="77" t="s">
        <v>260</v>
      </c>
      <c r="B10" s="75">
        <f>SUM(D10+F10)</f>
        <v>0</v>
      </c>
      <c r="C10" s="75">
        <f>SUM(E10+G10)</f>
        <v>0</v>
      </c>
      <c r="D10" s="62"/>
      <c r="E10" s="62">
        <f>SUM('一般公共预算财政拨款基本及项目经济分类总表（八）'!AN6)</f>
        <v>0</v>
      </c>
      <c r="F10" s="62"/>
      <c r="G10" s="62">
        <f>SUM('一般公共预算财政拨款基本及项目经济分类总表（八）'!AN5-'一般公共预算财政拨款基本及项目经济分类总表（八）'!AN6)</f>
        <v>0</v>
      </c>
      <c r="H10" s="58"/>
      <c r="I10" s="63"/>
      <c r="J10" s="63"/>
      <c r="K10" s="63"/>
      <c r="L10" s="63"/>
    </row>
    <row r="11" ht="39" customHeight="1" spans="1:12">
      <c r="A11" s="78" t="s">
        <v>169</v>
      </c>
      <c r="B11" s="75">
        <f>SUM(D11+F11)</f>
        <v>0</v>
      </c>
      <c r="C11" s="75">
        <f>SUM(E11+G11)</f>
        <v>0</v>
      </c>
      <c r="D11" s="62"/>
      <c r="E11" s="62">
        <f>SUM('一般公共预算财政拨款基本及项目经济分类总表（八）'!AM6)</f>
        <v>0</v>
      </c>
      <c r="F11" s="62"/>
      <c r="G11" s="62">
        <f>SUM('一般公共预算财政拨款基本及项目经济分类总表（八）'!AM5-'一般公共预算财政拨款基本及项目经济分类总表（八）'!AM6)</f>
        <v>0</v>
      </c>
      <c r="H11" s="58"/>
      <c r="I11" s="63"/>
      <c r="J11" s="63"/>
      <c r="K11" s="63"/>
      <c r="L11" s="63"/>
    </row>
    <row r="12" ht="257" customHeight="1" spans="1:10">
      <c r="A12" s="79" t="s">
        <v>261</v>
      </c>
      <c r="B12" s="80"/>
      <c r="C12" s="80"/>
      <c r="D12" s="80"/>
      <c r="E12" s="80"/>
      <c r="F12" s="80"/>
      <c r="G12" s="80"/>
      <c r="H12" s="81"/>
      <c r="I12" s="63"/>
      <c r="J12" s="63"/>
    </row>
    <row r="13" ht="32.25" customHeight="1" spans="1:11">
      <c r="A13" s="82" t="s">
        <v>262</v>
      </c>
      <c r="B13" s="83"/>
      <c r="C13" s="83"/>
      <c r="D13" s="83"/>
      <c r="E13" s="83"/>
      <c r="F13" s="83"/>
      <c r="G13" s="83"/>
      <c r="H13" s="83"/>
      <c r="K13" s="63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B8" sqref="B8"/>
    </sheetView>
  </sheetViews>
  <sheetFormatPr defaultColWidth="9.125" defaultRowHeight="12.75" customHeight="1" outlineLevelCol="2"/>
  <cols>
    <col min="1" max="1" width="33.875" customWidth="1"/>
    <col min="2" max="2" width="28.5" customWidth="1"/>
    <col min="3" max="3" width="35.5" customWidth="1"/>
  </cols>
  <sheetData>
    <row r="1" ht="36" customHeight="1" spans="1:3">
      <c r="A1" s="51" t="s">
        <v>263</v>
      </c>
      <c r="B1" s="51"/>
      <c r="C1" s="51"/>
    </row>
    <row r="2" ht="27" customHeight="1" spans="1:3">
      <c r="A2" s="52" t="str">
        <f>(部门基本情况表!A2)</f>
        <v>编报单位：万荣县皇甫乡埝底联合学区</v>
      </c>
      <c r="B2" s="52"/>
      <c r="C2" s="53" t="s">
        <v>25</v>
      </c>
    </row>
    <row r="3" ht="41.25" customHeight="1" spans="1:3">
      <c r="A3" s="54" t="s">
        <v>264</v>
      </c>
      <c r="B3" s="55" t="s">
        <v>108</v>
      </c>
      <c r="C3" s="55" t="s">
        <v>252</v>
      </c>
    </row>
    <row r="4" ht="31.5" customHeight="1" spans="1:3">
      <c r="A4" s="56" t="s">
        <v>104</v>
      </c>
      <c r="B4" s="57">
        <f>SUM(B5:B21)</f>
        <v>18113</v>
      </c>
      <c r="C4" s="58"/>
    </row>
    <row r="5" ht="31.5" customHeight="1" spans="1:3">
      <c r="A5" s="59" t="s">
        <v>265</v>
      </c>
      <c r="B5" s="57">
        <f>SUM('一般公共预算财政拨款基本支出经济分类表（七）'!D5)</f>
        <v>18113</v>
      </c>
      <c r="C5" s="60" t="s">
        <v>266</v>
      </c>
    </row>
    <row r="6" ht="31.5" customHeight="1" spans="1:3">
      <c r="A6" s="61"/>
      <c r="B6" s="62"/>
      <c r="C6" s="58"/>
    </row>
    <row r="7" ht="31.5" customHeight="1" spans="1:3">
      <c r="A7" s="61"/>
      <c r="B7" s="62"/>
      <c r="C7" s="58"/>
    </row>
    <row r="8" ht="31.5" customHeight="1" spans="1:3">
      <c r="A8" s="61"/>
      <c r="B8" s="62"/>
      <c r="C8" s="58"/>
    </row>
    <row r="9" ht="31.5" customHeight="1" spans="1:3">
      <c r="A9" s="61"/>
      <c r="B9" s="62"/>
      <c r="C9" s="58"/>
    </row>
    <row r="10" ht="31.5" customHeight="1" spans="1:3">
      <c r="A10" s="61"/>
      <c r="B10" s="62"/>
      <c r="C10" s="58"/>
    </row>
    <row r="11" ht="31.5" customHeight="1" spans="1:3">
      <c r="A11" s="61"/>
      <c r="B11" s="62"/>
      <c r="C11" s="58"/>
    </row>
    <row r="12" ht="31.5" customHeight="1" spans="1:3">
      <c r="A12" s="61"/>
      <c r="B12" s="62"/>
      <c r="C12" s="58"/>
    </row>
    <row r="13" ht="31.5" customHeight="1" spans="1:3">
      <c r="A13" s="61"/>
      <c r="B13" s="62"/>
      <c r="C13" s="58"/>
    </row>
    <row r="14" ht="31.5" customHeight="1" spans="1:3">
      <c r="A14" s="61"/>
      <c r="B14" s="62"/>
      <c r="C14" s="58"/>
    </row>
    <row r="15" ht="31.5" customHeight="1" spans="1:3">
      <c r="A15" s="56"/>
      <c r="B15" s="62"/>
      <c r="C15" s="58"/>
    </row>
    <row r="16" ht="31.5" customHeight="1" spans="1:3">
      <c r="A16" s="56"/>
      <c r="B16" s="62"/>
      <c r="C16" s="58"/>
    </row>
    <row r="17" ht="31.5" customHeight="1" spans="1:3">
      <c r="A17" s="56"/>
      <c r="B17" s="62"/>
      <c r="C17" s="58"/>
    </row>
    <row r="18" ht="31.5" customHeight="1" spans="1:3">
      <c r="A18" s="56"/>
      <c r="B18" s="62"/>
      <c r="C18" s="58"/>
    </row>
    <row r="19" ht="31.5" customHeight="1" spans="1:3">
      <c r="A19" s="56"/>
      <c r="B19" s="62"/>
      <c r="C19" s="58"/>
    </row>
    <row r="20" ht="31.5" customHeight="1" spans="1:3">
      <c r="A20" s="56"/>
      <c r="B20" s="62"/>
      <c r="C20" s="58"/>
    </row>
    <row r="21" ht="31.5" customHeight="1" spans="1:3">
      <c r="A21" s="56"/>
      <c r="B21" s="62"/>
      <c r="C21" s="58"/>
    </row>
    <row r="22" customHeight="1" spans="1:3">
      <c r="A22" s="63"/>
      <c r="B22" s="63"/>
      <c r="C22" s="63"/>
    </row>
    <row r="23" customHeight="1" spans="1:3">
      <c r="A23" s="63"/>
      <c r="B23" s="63"/>
      <c r="C23" s="63"/>
    </row>
    <row r="24" customHeight="1" spans="1:3">
      <c r="A24" s="63"/>
      <c r="B24" s="63"/>
      <c r="C24" s="63"/>
    </row>
    <row r="25" customHeight="1" spans="2:3">
      <c r="B25" s="63"/>
      <c r="C25" s="63"/>
    </row>
    <row r="26" customHeight="1" spans="2:3">
      <c r="B26" s="63"/>
      <c r="C26" s="63"/>
    </row>
  </sheetData>
  <mergeCells count="2">
    <mergeCell ref="A1:C1"/>
    <mergeCell ref="A2:B2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O29"/>
  <sheetViews>
    <sheetView topLeftCell="A10" workbookViewId="0">
      <selection activeCell="G23" sqref="G23:G24"/>
    </sheetView>
  </sheetViews>
  <sheetFormatPr defaultColWidth="12" defaultRowHeight="22.5" customHeight="1"/>
  <cols>
    <col min="1" max="1" width="5.5" style="4" customWidth="1"/>
    <col min="2" max="2" width="14.5" style="3" customWidth="1"/>
    <col min="3" max="3" width="12.125" style="3" customWidth="1"/>
    <col min="4" max="4" width="6" style="3" customWidth="1"/>
    <col min="5" max="5" width="7.625" style="3" customWidth="1"/>
    <col min="6" max="6" width="25.375" style="3" customWidth="1"/>
    <col min="7" max="7" width="13.375" style="4" customWidth="1"/>
    <col min="8" max="8" width="12.125" style="3" customWidth="1"/>
    <col min="9" max="9" width="11.875" style="3" customWidth="1"/>
    <col min="10" max="11" width="12.125" style="3" customWidth="1"/>
    <col min="12" max="12" width="11" style="5" customWidth="1"/>
    <col min="13" max="13" width="12.125" style="5" customWidth="1"/>
    <col min="14" max="14" width="5.5" style="5" customWidth="1"/>
    <col min="15" max="15" width="8" style="3" customWidth="1"/>
    <col min="16" max="16384" width="12" style="4"/>
  </cols>
  <sheetData>
    <row r="1" ht="28.5" customHeight="1" spans="1:15">
      <c r="A1" s="6" t="s">
        <v>267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24.75" customHeight="1" spans="1:15">
      <c r="A2" s="7" t="str">
        <f>(部门基本情况表!A2)</f>
        <v>编报单位：万荣县皇甫乡埝底联合学区</v>
      </c>
      <c r="B2" s="7"/>
      <c r="C2" s="7"/>
      <c r="D2" s="7"/>
      <c r="E2" s="7"/>
      <c r="F2" s="7"/>
      <c r="G2" s="8"/>
      <c r="H2" s="8"/>
      <c r="I2" s="8"/>
      <c r="J2" s="8"/>
      <c r="K2" s="8"/>
      <c r="L2" s="40" t="s">
        <v>268</v>
      </c>
      <c r="M2" s="40"/>
      <c r="N2" s="40"/>
      <c r="O2" s="41"/>
    </row>
    <row r="3" s="1" customFormat="1" ht="24" customHeight="1" spans="1:15">
      <c r="A3" s="9" t="s">
        <v>269</v>
      </c>
      <c r="B3" s="10" t="s">
        <v>270</v>
      </c>
      <c r="C3" s="10" t="s">
        <v>271</v>
      </c>
      <c r="D3" s="10" t="s">
        <v>272</v>
      </c>
      <c r="E3" s="10" t="s">
        <v>273</v>
      </c>
      <c r="F3" s="10" t="s">
        <v>274</v>
      </c>
      <c r="G3" s="11" t="s">
        <v>275</v>
      </c>
      <c r="H3" s="12"/>
      <c r="I3" s="12"/>
      <c r="J3" s="12"/>
      <c r="K3" s="12"/>
      <c r="L3" s="42"/>
      <c r="M3" s="43" t="s">
        <v>276</v>
      </c>
      <c r="N3" s="44"/>
      <c r="O3" s="10" t="s">
        <v>243</v>
      </c>
    </row>
    <row r="4" s="1" customFormat="1" ht="27" customHeight="1" spans="1:15">
      <c r="A4" s="13"/>
      <c r="B4" s="14"/>
      <c r="C4" s="15"/>
      <c r="D4" s="14"/>
      <c r="E4" s="14"/>
      <c r="F4" s="16"/>
      <c r="G4" s="17" t="s">
        <v>277</v>
      </c>
      <c r="H4" s="18" t="s">
        <v>278</v>
      </c>
      <c r="I4" s="18" t="s">
        <v>279</v>
      </c>
      <c r="J4" s="18" t="s">
        <v>280</v>
      </c>
      <c r="K4" s="18" t="s">
        <v>281</v>
      </c>
      <c r="L4" s="45" t="s">
        <v>282</v>
      </c>
      <c r="M4" s="46"/>
      <c r="N4" s="47"/>
      <c r="O4" s="14"/>
    </row>
    <row r="5" s="2" customFormat="1" ht="18.75" customHeight="1" spans="1:15">
      <c r="A5" s="19">
        <v>1</v>
      </c>
      <c r="B5" s="20" t="s">
        <v>283</v>
      </c>
      <c r="C5" s="21" t="s">
        <v>284</v>
      </c>
      <c r="D5" s="20" t="s">
        <v>285</v>
      </c>
      <c r="E5" s="21">
        <v>8</v>
      </c>
      <c r="F5" s="20" t="s">
        <v>286</v>
      </c>
      <c r="G5" s="22">
        <f>H5+I5+J5+K5+L5</f>
        <v>28000</v>
      </c>
      <c r="H5" s="23">
        <v>28000</v>
      </c>
      <c r="I5" s="22"/>
      <c r="J5" s="22"/>
      <c r="K5" s="22"/>
      <c r="L5" s="22"/>
      <c r="M5" s="48" t="s">
        <v>287</v>
      </c>
      <c r="N5" s="48" t="s">
        <v>288</v>
      </c>
      <c r="O5" s="19"/>
    </row>
    <row r="6" s="2" customFormat="1" ht="18.75" customHeight="1" spans="1:15">
      <c r="A6" s="24"/>
      <c r="B6" s="21"/>
      <c r="C6" s="21"/>
      <c r="D6" s="21"/>
      <c r="E6" s="21"/>
      <c r="F6" s="20"/>
      <c r="G6" s="25"/>
      <c r="H6" s="23"/>
      <c r="I6" s="25"/>
      <c r="J6" s="25"/>
      <c r="K6" s="25"/>
      <c r="L6" s="25"/>
      <c r="M6" s="48" t="s">
        <v>289</v>
      </c>
      <c r="N6" s="48" t="s">
        <v>288</v>
      </c>
      <c r="O6" s="24"/>
    </row>
    <row r="7" s="2" customFormat="1" ht="18.75" customHeight="1" spans="1:15">
      <c r="A7" s="21">
        <v>2</v>
      </c>
      <c r="B7" s="19" t="s">
        <v>290</v>
      </c>
      <c r="C7" s="19" t="s">
        <v>291</v>
      </c>
      <c r="D7" s="19" t="s">
        <v>292</v>
      </c>
      <c r="E7" s="19">
        <v>17</v>
      </c>
      <c r="F7" s="26" t="s">
        <v>293</v>
      </c>
      <c r="G7" s="22">
        <f>H7+I7+J7+K7+L7</f>
        <v>3400</v>
      </c>
      <c r="H7" s="22">
        <v>3400</v>
      </c>
      <c r="I7" s="22"/>
      <c r="J7" s="22"/>
      <c r="K7" s="22"/>
      <c r="L7" s="22"/>
      <c r="M7" s="48" t="s">
        <v>287</v>
      </c>
      <c r="N7" s="48" t="s">
        <v>288</v>
      </c>
      <c r="O7" s="19"/>
    </row>
    <row r="8" s="2" customFormat="1" ht="18.75" customHeight="1" spans="1:15">
      <c r="A8" s="21"/>
      <c r="B8" s="24"/>
      <c r="C8" s="24"/>
      <c r="D8" s="24"/>
      <c r="E8" s="24"/>
      <c r="F8" s="27"/>
      <c r="G8" s="25"/>
      <c r="H8" s="25"/>
      <c r="I8" s="25"/>
      <c r="J8" s="25"/>
      <c r="K8" s="25"/>
      <c r="L8" s="25"/>
      <c r="M8" s="48" t="s">
        <v>289</v>
      </c>
      <c r="N8" s="48" t="s">
        <v>288</v>
      </c>
      <c r="O8" s="24"/>
    </row>
    <row r="9" s="2" customFormat="1" ht="18.75" customHeight="1" spans="1:15">
      <c r="A9" s="19">
        <v>3</v>
      </c>
      <c r="B9" s="19" t="s">
        <v>294</v>
      </c>
      <c r="C9" s="19" t="s">
        <v>295</v>
      </c>
      <c r="D9" s="19" t="s">
        <v>296</v>
      </c>
      <c r="E9" s="19">
        <v>10</v>
      </c>
      <c r="F9" s="26" t="s">
        <v>297</v>
      </c>
      <c r="G9" s="22">
        <f t="shared" ref="G9:G13" si="0">H9+I9+J9+K9+L9</f>
        <v>2000</v>
      </c>
      <c r="H9" s="22">
        <v>2000</v>
      </c>
      <c r="I9" s="22"/>
      <c r="J9" s="22"/>
      <c r="K9" s="22"/>
      <c r="L9" s="22"/>
      <c r="M9" s="48" t="s">
        <v>287</v>
      </c>
      <c r="N9" s="48" t="s">
        <v>288</v>
      </c>
      <c r="O9" s="19"/>
    </row>
    <row r="10" s="2" customFormat="1" ht="18.75" customHeight="1" spans="1:15">
      <c r="A10" s="24"/>
      <c r="B10" s="24"/>
      <c r="C10" s="24"/>
      <c r="D10" s="24"/>
      <c r="E10" s="24"/>
      <c r="F10" s="27"/>
      <c r="G10" s="25"/>
      <c r="H10" s="25"/>
      <c r="I10" s="25"/>
      <c r="J10" s="25"/>
      <c r="K10" s="25"/>
      <c r="L10" s="25"/>
      <c r="M10" s="48" t="s">
        <v>289</v>
      </c>
      <c r="N10" s="48" t="s">
        <v>288</v>
      </c>
      <c r="O10" s="24"/>
    </row>
    <row r="11" s="2" customFormat="1" ht="18.75" customHeight="1" spans="1:15">
      <c r="A11" s="21">
        <v>4</v>
      </c>
      <c r="B11" s="19" t="s">
        <v>298</v>
      </c>
      <c r="C11" s="19" t="s">
        <v>299</v>
      </c>
      <c r="D11" s="19" t="s">
        <v>300</v>
      </c>
      <c r="E11" s="19">
        <v>70</v>
      </c>
      <c r="F11" s="19" t="s">
        <v>301</v>
      </c>
      <c r="G11" s="22">
        <f t="shared" si="0"/>
        <v>10500</v>
      </c>
      <c r="H11" s="22">
        <v>10500</v>
      </c>
      <c r="I11" s="22"/>
      <c r="J11" s="22"/>
      <c r="K11" s="22"/>
      <c r="L11" s="22"/>
      <c r="M11" s="48" t="s">
        <v>287</v>
      </c>
      <c r="N11" s="48" t="s">
        <v>288</v>
      </c>
      <c r="O11" s="19"/>
    </row>
    <row r="12" s="2" customFormat="1" ht="18.75" customHeight="1" spans="1:15">
      <c r="A12" s="21"/>
      <c r="B12" s="24"/>
      <c r="C12" s="24"/>
      <c r="D12" s="24"/>
      <c r="E12" s="24"/>
      <c r="F12" s="27"/>
      <c r="G12" s="25"/>
      <c r="H12" s="25"/>
      <c r="I12" s="25"/>
      <c r="J12" s="25"/>
      <c r="K12" s="25"/>
      <c r="L12" s="25"/>
      <c r="M12" s="48" t="s">
        <v>289</v>
      </c>
      <c r="N12" s="48" t="s">
        <v>288</v>
      </c>
      <c r="O12" s="24"/>
    </row>
    <row r="13" s="2" customFormat="1" ht="18.75" customHeight="1" spans="1:15">
      <c r="A13" s="19">
        <v>5</v>
      </c>
      <c r="B13" s="19" t="s">
        <v>302</v>
      </c>
      <c r="C13" s="19" t="s">
        <v>303</v>
      </c>
      <c r="D13" s="19" t="s">
        <v>296</v>
      </c>
      <c r="E13" s="19">
        <v>35</v>
      </c>
      <c r="F13" s="19" t="s">
        <v>304</v>
      </c>
      <c r="G13" s="22">
        <f t="shared" si="0"/>
        <v>4550</v>
      </c>
      <c r="H13" s="22">
        <v>4550</v>
      </c>
      <c r="I13" s="22"/>
      <c r="J13" s="22"/>
      <c r="K13" s="22"/>
      <c r="L13" s="22"/>
      <c r="M13" s="48" t="s">
        <v>287</v>
      </c>
      <c r="N13" s="48" t="s">
        <v>288</v>
      </c>
      <c r="O13" s="19"/>
    </row>
    <row r="14" s="2" customFormat="1" ht="18.75" customHeight="1" spans="1:15">
      <c r="A14" s="24"/>
      <c r="B14" s="24"/>
      <c r="C14" s="24"/>
      <c r="D14" s="24"/>
      <c r="E14" s="24"/>
      <c r="F14" s="27"/>
      <c r="G14" s="25"/>
      <c r="H14" s="25"/>
      <c r="I14" s="25"/>
      <c r="J14" s="25"/>
      <c r="K14" s="25"/>
      <c r="L14" s="25"/>
      <c r="M14" s="48" t="s">
        <v>289</v>
      </c>
      <c r="N14" s="48" t="s">
        <v>288</v>
      </c>
      <c r="O14" s="24"/>
    </row>
    <row r="15" s="3" customFormat="1" ht="18.75" customHeight="1" spans="1:15">
      <c r="A15" s="21">
        <v>6</v>
      </c>
      <c r="B15" s="28" t="s">
        <v>305</v>
      </c>
      <c r="C15" s="28" t="s">
        <v>306</v>
      </c>
      <c r="D15" s="28" t="s">
        <v>307</v>
      </c>
      <c r="E15" s="28">
        <v>1922</v>
      </c>
      <c r="F15" s="29" t="s">
        <v>308</v>
      </c>
      <c r="G15" s="30">
        <f t="shared" ref="G15:G19" si="1">H15+I15+J15+K15+L15</f>
        <v>75805</v>
      </c>
      <c r="H15" s="30">
        <v>75805</v>
      </c>
      <c r="I15" s="30"/>
      <c r="J15" s="30"/>
      <c r="K15" s="30"/>
      <c r="L15" s="30"/>
      <c r="M15" s="49" t="s">
        <v>287</v>
      </c>
      <c r="N15" s="49" t="s">
        <v>288</v>
      </c>
      <c r="O15" s="9"/>
    </row>
    <row r="16" s="3" customFormat="1" ht="18.75" customHeight="1" spans="1:15">
      <c r="A16" s="21"/>
      <c r="B16" s="31"/>
      <c r="C16" s="31"/>
      <c r="D16" s="31"/>
      <c r="E16" s="31"/>
      <c r="F16" s="32"/>
      <c r="G16" s="33"/>
      <c r="H16" s="33"/>
      <c r="I16" s="33"/>
      <c r="J16" s="33"/>
      <c r="K16" s="33"/>
      <c r="L16" s="33"/>
      <c r="M16" s="49" t="s">
        <v>289</v>
      </c>
      <c r="N16" s="49" t="s">
        <v>288</v>
      </c>
      <c r="O16" s="16"/>
    </row>
    <row r="17" s="3" customFormat="1" ht="18.75" customHeight="1" spans="1:15">
      <c r="A17" s="19">
        <v>7</v>
      </c>
      <c r="B17" s="18" t="s">
        <v>309</v>
      </c>
      <c r="C17" s="28" t="s">
        <v>310</v>
      </c>
      <c r="D17" s="28" t="s">
        <v>307</v>
      </c>
      <c r="E17" s="28">
        <v>90</v>
      </c>
      <c r="F17" s="29" t="s">
        <v>311</v>
      </c>
      <c r="G17" s="30">
        <f>H17+I17+J17+K17+L17</f>
        <v>21600</v>
      </c>
      <c r="H17" s="30">
        <v>21600</v>
      </c>
      <c r="I17" s="30"/>
      <c r="J17" s="30"/>
      <c r="K17" s="30"/>
      <c r="L17" s="30"/>
      <c r="M17" s="49" t="s">
        <v>287</v>
      </c>
      <c r="N17" s="49" t="s">
        <v>288</v>
      </c>
      <c r="O17" s="9"/>
    </row>
    <row r="18" s="3" customFormat="1" ht="18.75" customHeight="1" spans="1:15">
      <c r="A18" s="24"/>
      <c r="B18" s="34"/>
      <c r="C18" s="31"/>
      <c r="D18" s="31"/>
      <c r="E18" s="31"/>
      <c r="F18" s="32"/>
      <c r="G18" s="33"/>
      <c r="H18" s="33"/>
      <c r="I18" s="33"/>
      <c r="J18" s="33"/>
      <c r="K18" s="33"/>
      <c r="L18" s="33"/>
      <c r="M18" s="49" t="s">
        <v>289</v>
      </c>
      <c r="N18" s="49" t="s">
        <v>288</v>
      </c>
      <c r="O18" s="16"/>
    </row>
    <row r="19" s="3" customFormat="1" ht="18.75" customHeight="1" spans="1:15">
      <c r="A19" s="21">
        <v>8</v>
      </c>
      <c r="B19" s="28"/>
      <c r="C19" s="28"/>
      <c r="D19" s="28"/>
      <c r="E19" s="28"/>
      <c r="F19" s="29"/>
      <c r="G19" s="30">
        <f t="shared" si="1"/>
        <v>0</v>
      </c>
      <c r="H19" s="30"/>
      <c r="I19" s="30"/>
      <c r="J19" s="30"/>
      <c r="K19" s="30"/>
      <c r="L19" s="30"/>
      <c r="M19" s="49" t="s">
        <v>287</v>
      </c>
      <c r="N19" s="49" t="s">
        <v>288</v>
      </c>
      <c r="O19" s="9"/>
    </row>
    <row r="20" s="3" customFormat="1" ht="18.75" customHeight="1" spans="1:15">
      <c r="A20" s="21"/>
      <c r="B20" s="31"/>
      <c r="C20" s="31"/>
      <c r="D20" s="31"/>
      <c r="E20" s="31"/>
      <c r="F20" s="32"/>
      <c r="G20" s="33"/>
      <c r="H20" s="33"/>
      <c r="I20" s="33"/>
      <c r="J20" s="33"/>
      <c r="K20" s="33"/>
      <c r="L20" s="33"/>
      <c r="M20" s="49" t="s">
        <v>289</v>
      </c>
      <c r="N20" s="49" t="s">
        <v>288</v>
      </c>
      <c r="O20" s="16"/>
    </row>
    <row r="21" s="3" customFormat="1" ht="18.75" customHeight="1" spans="1:15">
      <c r="A21" s="19">
        <v>9</v>
      </c>
      <c r="B21" s="28"/>
      <c r="C21" s="34"/>
      <c r="D21" s="10"/>
      <c r="E21" s="34"/>
      <c r="F21" s="18"/>
      <c r="G21" s="30"/>
      <c r="H21" s="35"/>
      <c r="I21" s="30"/>
      <c r="J21" s="30"/>
      <c r="K21" s="30"/>
      <c r="L21" s="30"/>
      <c r="M21" s="49" t="s">
        <v>287</v>
      </c>
      <c r="N21" s="49" t="s">
        <v>288</v>
      </c>
      <c r="O21" s="9"/>
    </row>
    <row r="22" s="3" customFormat="1" ht="18.75" customHeight="1" spans="1:15">
      <c r="A22" s="24"/>
      <c r="B22" s="31"/>
      <c r="C22" s="34"/>
      <c r="D22" s="15"/>
      <c r="E22" s="34"/>
      <c r="F22" s="18"/>
      <c r="G22" s="33"/>
      <c r="H22" s="35"/>
      <c r="I22" s="33"/>
      <c r="J22" s="33"/>
      <c r="K22" s="33"/>
      <c r="L22" s="33"/>
      <c r="M22" s="49" t="s">
        <v>289</v>
      </c>
      <c r="N22" s="49" t="s">
        <v>288</v>
      </c>
      <c r="O22" s="16"/>
    </row>
    <row r="23" s="3" customFormat="1" ht="18.75" customHeight="1" spans="1:15">
      <c r="A23" s="21">
        <v>10</v>
      </c>
      <c r="B23" s="18"/>
      <c r="C23" s="28"/>
      <c r="D23" s="28"/>
      <c r="E23" s="28"/>
      <c r="F23" s="29"/>
      <c r="G23" s="30"/>
      <c r="H23" s="30"/>
      <c r="I23" s="30"/>
      <c r="J23" s="30"/>
      <c r="K23" s="30"/>
      <c r="L23" s="30"/>
      <c r="M23" s="49" t="s">
        <v>287</v>
      </c>
      <c r="N23" s="49" t="s">
        <v>288</v>
      </c>
      <c r="O23" s="9"/>
    </row>
    <row r="24" s="3" customFormat="1" ht="18.75" customHeight="1" spans="1:15">
      <c r="A24" s="21"/>
      <c r="B24" s="34"/>
      <c r="C24" s="31"/>
      <c r="D24" s="31"/>
      <c r="E24" s="31"/>
      <c r="F24" s="32"/>
      <c r="G24" s="33"/>
      <c r="H24" s="33"/>
      <c r="I24" s="33"/>
      <c r="J24" s="33"/>
      <c r="K24" s="33"/>
      <c r="L24" s="33"/>
      <c r="M24" s="49" t="s">
        <v>289</v>
      </c>
      <c r="N24" s="49" t="s">
        <v>288</v>
      </c>
      <c r="O24" s="16"/>
    </row>
    <row r="25" s="3" customFormat="1" ht="18.75" customHeight="1" spans="1:15">
      <c r="A25" s="19">
        <v>11</v>
      </c>
      <c r="B25" s="9"/>
      <c r="C25" s="9"/>
      <c r="D25" s="9"/>
      <c r="E25" s="9"/>
      <c r="F25" s="10"/>
      <c r="G25" s="30">
        <f>SUM(H25:L26)</f>
        <v>0</v>
      </c>
      <c r="H25" s="30"/>
      <c r="I25" s="30"/>
      <c r="J25" s="30"/>
      <c r="K25" s="30"/>
      <c r="L25" s="30"/>
      <c r="M25" s="49" t="s">
        <v>287</v>
      </c>
      <c r="N25" s="49" t="s">
        <v>288</v>
      </c>
      <c r="O25" s="9"/>
    </row>
    <row r="26" s="3" customFormat="1" ht="18.75" customHeight="1" spans="1:15">
      <c r="A26" s="24"/>
      <c r="B26" s="16"/>
      <c r="C26" s="16"/>
      <c r="D26" s="16"/>
      <c r="E26" s="16"/>
      <c r="F26" s="15"/>
      <c r="G26" s="33"/>
      <c r="H26" s="33"/>
      <c r="I26" s="33"/>
      <c r="J26" s="33"/>
      <c r="K26" s="33"/>
      <c r="L26" s="33"/>
      <c r="M26" s="49" t="s">
        <v>289</v>
      </c>
      <c r="N26" s="49" t="s">
        <v>288</v>
      </c>
      <c r="O26" s="16"/>
    </row>
    <row r="27" s="3" customFormat="1" ht="18.75" customHeight="1" spans="1:15">
      <c r="A27" s="21">
        <v>12</v>
      </c>
      <c r="B27" s="9"/>
      <c r="C27" s="9"/>
      <c r="D27" s="9"/>
      <c r="E27" s="9"/>
      <c r="F27" s="10"/>
      <c r="G27" s="30">
        <f>SUM(H27:L28)</f>
        <v>0</v>
      </c>
      <c r="H27" s="30"/>
      <c r="I27" s="30"/>
      <c r="J27" s="30"/>
      <c r="K27" s="30"/>
      <c r="L27" s="30"/>
      <c r="M27" s="49" t="s">
        <v>287</v>
      </c>
      <c r="N27" s="49" t="s">
        <v>288</v>
      </c>
      <c r="O27" s="9"/>
    </row>
    <row r="28" s="3" customFormat="1" ht="18.75" customHeight="1" spans="1:15">
      <c r="A28" s="21"/>
      <c r="B28" s="16"/>
      <c r="C28" s="16"/>
      <c r="D28" s="16"/>
      <c r="E28" s="16"/>
      <c r="F28" s="15"/>
      <c r="G28" s="33"/>
      <c r="H28" s="33"/>
      <c r="I28" s="33"/>
      <c r="J28" s="33"/>
      <c r="K28" s="33"/>
      <c r="L28" s="33"/>
      <c r="M28" s="49" t="s">
        <v>289</v>
      </c>
      <c r="N28" s="49" t="s">
        <v>288</v>
      </c>
      <c r="O28" s="16"/>
    </row>
    <row r="29" s="3" customFormat="1" ht="36" customHeight="1" spans="1:15">
      <c r="A29" s="36" t="s">
        <v>312</v>
      </c>
      <c r="B29" s="37"/>
      <c r="C29" s="37"/>
      <c r="D29" s="37"/>
      <c r="E29" s="37"/>
      <c r="F29" s="38"/>
      <c r="G29" s="39">
        <f t="shared" ref="G29:L29" si="2">SUM(G5:G28)</f>
        <v>145855</v>
      </c>
      <c r="H29" s="35">
        <f t="shared" si="2"/>
        <v>145855</v>
      </c>
      <c r="I29" s="35">
        <f t="shared" si="2"/>
        <v>0</v>
      </c>
      <c r="J29" s="35">
        <f t="shared" si="2"/>
        <v>0</v>
      </c>
      <c r="K29" s="35">
        <f t="shared" si="2"/>
        <v>0</v>
      </c>
      <c r="L29" s="35">
        <f t="shared" si="2"/>
        <v>0</v>
      </c>
      <c r="M29" s="49"/>
      <c r="N29" s="49"/>
      <c r="O29" s="50"/>
    </row>
  </sheetData>
  <mergeCells count="169">
    <mergeCell ref="A1:O1"/>
    <mergeCell ref="A2:F2"/>
    <mergeCell ref="L2:O2"/>
    <mergeCell ref="G3:L3"/>
    <mergeCell ref="A29:F29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M3:N4"/>
  </mergeCells>
  <conditionalFormatting sqref="H9">
    <cfRule type="cellIs" dxfId="0" priority="5" stopIfTrue="1" operator="equal">
      <formula>0</formula>
    </cfRule>
  </conditionalFormatting>
  <conditionalFormatting sqref="H13">
    <cfRule type="cellIs" dxfId="1" priority="11" stopIfTrue="1" operator="equal">
      <formula>0</formula>
    </cfRule>
  </conditionalFormatting>
  <conditionalFormatting sqref="H15">
    <cfRule type="cellIs" dxfId="1" priority="6" stopIfTrue="1" operator="equal">
      <formula>0</formula>
    </cfRule>
  </conditionalFormatting>
  <conditionalFormatting sqref="G17">
    <cfRule type="cellIs" dxfId="0" priority="2" stopIfTrue="1" operator="equal">
      <formula>0</formula>
    </cfRule>
  </conditionalFormatting>
  <conditionalFormatting sqref="H17">
    <cfRule type="cellIs" dxfId="1" priority="1" stopIfTrue="1" operator="equal">
      <formula>0</formula>
    </cfRule>
  </conditionalFormatting>
  <conditionalFormatting sqref="H19">
    <cfRule type="cellIs" dxfId="1" priority="9" stopIfTrue="1" operator="equal">
      <formula>0</formula>
    </cfRule>
  </conditionalFormatting>
  <conditionalFormatting sqref="H21">
    <cfRule type="cellIs" dxfId="0" priority="7" stopIfTrue="1" operator="equal">
      <formula>0</formula>
    </cfRule>
  </conditionalFormatting>
  <conditionalFormatting sqref="G23">
    <cfRule type="cellIs" dxfId="0" priority="4" stopIfTrue="1" operator="equal">
      <formula>0</formula>
    </cfRule>
  </conditionalFormatting>
  <conditionalFormatting sqref="H23">
    <cfRule type="cellIs" dxfId="1" priority="3" stopIfTrue="1" operator="equal">
      <formula>0</formula>
    </cfRule>
  </conditionalFormatting>
  <conditionalFormatting sqref="H11:H12">
    <cfRule type="cellIs" dxfId="1" priority="12" stopIfTrue="1" operator="equal">
      <formula>0</formula>
    </cfRule>
  </conditionalFormatting>
  <conditionalFormatting sqref="I5:L24 G29:L29 G27 G25 H25:L28">
    <cfRule type="cellIs" dxfId="0" priority="17" stopIfTrue="1" operator="equal">
      <formula>0</formula>
    </cfRule>
  </conditionalFormatting>
  <conditionalFormatting sqref="G19 G15 G13 G11 G9 G7 G5 G21">
    <cfRule type="cellIs" dxfId="0" priority="14" stopIfTrue="1" operator="equal">
      <formula>0</formula>
    </cfRule>
  </conditionalFormatting>
  <conditionalFormatting sqref="H7:H8 H5">
    <cfRule type="cellIs" dxfId="1" priority="13" stopIfTrue="1" operator="equal">
      <formula>0</formula>
    </cfRule>
  </conditionalFormatting>
  <printOptions horizontalCentered="1" verticalCentered="1"/>
  <pageMargins left="0.786805555555556" right="1.0625" top="0.865972222222222" bottom="0.865972222222222" header="0.314583333333333" footer="0.314583333333333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abSelected="1" workbookViewId="0">
      <selection activeCell="B33" sqref="B33"/>
    </sheetView>
  </sheetViews>
  <sheetFormatPr defaultColWidth="9.125" defaultRowHeight="12.75" customHeight="1"/>
  <cols>
    <col min="1" max="1" width="37.5" customWidth="1"/>
    <col min="2" max="2" width="15.375" customWidth="1"/>
    <col min="3" max="3" width="31.375" customWidth="1"/>
    <col min="4" max="4" width="16" customWidth="1"/>
  </cols>
  <sheetData>
    <row r="1" ht="29.25" customHeight="1" spans="1:4">
      <c r="A1" s="64" t="s">
        <v>24</v>
      </c>
      <c r="B1" s="64"/>
      <c r="C1" s="64"/>
      <c r="D1" s="64"/>
    </row>
    <row r="2" ht="22.5" customHeight="1" spans="1:4">
      <c r="A2" s="84" t="str">
        <f>(部门基本情况表!A2)</f>
        <v>编报单位：万荣县皇甫乡埝底联合学区</v>
      </c>
      <c r="B2" s="84"/>
      <c r="C2" s="187"/>
      <c r="D2" s="182" t="s">
        <v>25</v>
      </c>
    </row>
    <row r="3" ht="30" customHeight="1" spans="1:4">
      <c r="A3" s="160" t="s">
        <v>26</v>
      </c>
      <c r="B3" s="188"/>
      <c r="C3" s="189" t="s">
        <v>27</v>
      </c>
      <c r="D3" s="190"/>
    </row>
    <row r="4" ht="26.25" customHeight="1" spans="1:4">
      <c r="A4" s="66" t="s">
        <v>28</v>
      </c>
      <c r="B4" s="191" t="s">
        <v>29</v>
      </c>
      <c r="C4" s="192" t="s">
        <v>28</v>
      </c>
      <c r="D4" s="193" t="s">
        <v>29</v>
      </c>
    </row>
    <row r="5" ht="20.25" customHeight="1" spans="1:6">
      <c r="A5" s="194" t="s">
        <v>30</v>
      </c>
      <c r="B5" s="167">
        <f>SUM(B6:B7)</f>
        <v>6768225.98</v>
      </c>
      <c r="C5" s="166" t="s">
        <v>31</v>
      </c>
      <c r="D5" s="165"/>
      <c r="E5" s="195"/>
      <c r="F5" s="63"/>
    </row>
    <row r="6" ht="20.25" customHeight="1" spans="1:7">
      <c r="A6" s="196" t="s">
        <v>32</v>
      </c>
      <c r="B6" s="172">
        <f>SUM('部门预算收入总表（二）'!D5)</f>
        <v>6588225.98</v>
      </c>
      <c r="C6" s="166" t="s">
        <v>33</v>
      </c>
      <c r="D6" s="165">
        <v>0</v>
      </c>
      <c r="F6" s="63"/>
      <c r="G6" s="63"/>
    </row>
    <row r="7" ht="20.25" customHeight="1" spans="1:6">
      <c r="A7" s="164" t="s">
        <v>34</v>
      </c>
      <c r="B7" s="172">
        <f>SUM('部门预算收入总表（二）'!E5)</f>
        <v>180000</v>
      </c>
      <c r="C7" s="166" t="s">
        <v>35</v>
      </c>
      <c r="D7" s="165">
        <v>0</v>
      </c>
      <c r="E7" s="63"/>
      <c r="F7" s="63"/>
    </row>
    <row r="8" ht="20.25" customHeight="1" spans="1:6">
      <c r="A8" s="196" t="s">
        <v>36</v>
      </c>
      <c r="B8" s="172">
        <f>SUM('部门预算收入总表（二）'!F5)</f>
        <v>0</v>
      </c>
      <c r="C8" s="166" t="s">
        <v>37</v>
      </c>
      <c r="D8" s="165">
        <v>0</v>
      </c>
      <c r="E8" s="63"/>
      <c r="F8" s="63"/>
    </row>
    <row r="9" ht="20.25" customHeight="1" spans="1:7">
      <c r="A9" s="196" t="s">
        <v>38</v>
      </c>
      <c r="B9" s="197"/>
      <c r="C9" s="166" t="s">
        <v>39</v>
      </c>
      <c r="D9" s="165">
        <v>5258838</v>
      </c>
      <c r="E9" s="63"/>
      <c r="F9" s="63"/>
      <c r="G9" s="63"/>
    </row>
    <row r="10" ht="20.25" customHeight="1" spans="1:7">
      <c r="A10" s="196" t="s">
        <v>40</v>
      </c>
      <c r="B10" s="197">
        <f>SUM('部门预算收入总表（二）'!G5)</f>
        <v>0</v>
      </c>
      <c r="C10" s="166" t="s">
        <v>41</v>
      </c>
      <c r="D10" s="165">
        <v>0</v>
      </c>
      <c r="E10" s="195"/>
      <c r="F10" s="63"/>
      <c r="G10" s="63"/>
    </row>
    <row r="11" ht="20.25" customHeight="1" spans="1:7">
      <c r="A11" s="94"/>
      <c r="B11" s="174"/>
      <c r="C11" s="60" t="s">
        <v>42</v>
      </c>
      <c r="D11" s="165"/>
      <c r="E11" s="63"/>
      <c r="F11" s="63"/>
      <c r="G11" s="63"/>
    </row>
    <row r="12" ht="20.25" customHeight="1" spans="1:6">
      <c r="A12" s="94"/>
      <c r="B12" s="174"/>
      <c r="C12" s="166" t="s">
        <v>43</v>
      </c>
      <c r="D12" s="171">
        <v>736588</v>
      </c>
      <c r="E12" s="63"/>
      <c r="F12" s="63"/>
    </row>
    <row r="13" ht="20.25" customHeight="1" spans="1:7">
      <c r="A13" s="94"/>
      <c r="B13" s="174"/>
      <c r="C13" s="166" t="s">
        <v>44</v>
      </c>
      <c r="D13" s="167"/>
      <c r="E13" s="63"/>
      <c r="F13" s="63"/>
      <c r="G13" s="63"/>
    </row>
    <row r="14" ht="20.25" customHeight="1" spans="1:6">
      <c r="A14" s="94"/>
      <c r="B14" s="174"/>
      <c r="C14" s="60" t="s">
        <v>45</v>
      </c>
      <c r="D14" s="167">
        <v>289788</v>
      </c>
      <c r="E14" s="63"/>
      <c r="F14" s="63"/>
    </row>
    <row r="15" ht="20.25" customHeight="1" spans="1:7">
      <c r="A15" s="94"/>
      <c r="B15" s="174"/>
      <c r="C15" s="166" t="s">
        <v>46</v>
      </c>
      <c r="D15" s="167"/>
      <c r="E15" s="63"/>
      <c r="F15" s="63"/>
      <c r="G15" s="63"/>
    </row>
    <row r="16" ht="20.25" customHeight="1" spans="1:6">
      <c r="A16" s="94"/>
      <c r="B16" s="174"/>
      <c r="C16" s="166" t="s">
        <v>47</v>
      </c>
      <c r="D16" s="167"/>
      <c r="E16" s="63"/>
      <c r="F16" s="63"/>
    </row>
    <row r="17" ht="20.25" customHeight="1" spans="1:5">
      <c r="A17" s="94">
        <v>5241438</v>
      </c>
      <c r="B17" s="174"/>
      <c r="C17" s="166" t="s">
        <v>48</v>
      </c>
      <c r="D17" s="167"/>
      <c r="E17" s="63"/>
    </row>
    <row r="18" ht="20.25" customHeight="1" spans="1:8">
      <c r="A18" s="94"/>
      <c r="B18" s="174"/>
      <c r="C18" s="166" t="s">
        <v>49</v>
      </c>
      <c r="D18" s="167"/>
      <c r="E18" s="63"/>
      <c r="F18" s="63"/>
      <c r="G18" s="63"/>
      <c r="H18" s="63"/>
    </row>
    <row r="19" ht="20.25" customHeight="1" spans="1:8">
      <c r="A19" s="94"/>
      <c r="B19" s="174"/>
      <c r="C19" s="166" t="s">
        <v>50</v>
      </c>
      <c r="D19" s="167"/>
      <c r="E19" s="63"/>
      <c r="F19" s="63"/>
      <c r="G19" s="63"/>
      <c r="H19" s="63"/>
    </row>
    <row r="20" ht="20.25" customHeight="1" spans="1:6">
      <c r="A20" s="94"/>
      <c r="B20" s="174"/>
      <c r="C20" s="166" t="s">
        <v>51</v>
      </c>
      <c r="D20" s="167"/>
      <c r="E20" s="63"/>
      <c r="F20" s="63"/>
    </row>
    <row r="21" ht="20.25" customHeight="1" spans="1:4">
      <c r="A21" s="94"/>
      <c r="B21" s="174"/>
      <c r="C21" s="166" t="s">
        <v>52</v>
      </c>
      <c r="D21" s="167"/>
    </row>
    <row r="22" ht="20.25" customHeight="1" spans="1:5">
      <c r="A22" s="94"/>
      <c r="B22" s="174"/>
      <c r="C22" s="166" t="s">
        <v>53</v>
      </c>
      <c r="D22" s="167"/>
      <c r="E22" s="63"/>
    </row>
    <row r="23" ht="20.25" customHeight="1" spans="1:6">
      <c r="A23" s="94"/>
      <c r="B23" s="174"/>
      <c r="C23" s="60" t="s">
        <v>54</v>
      </c>
      <c r="D23" s="167"/>
      <c r="E23" s="63"/>
      <c r="F23" s="63"/>
    </row>
    <row r="24" ht="20.25" customHeight="1" spans="1:7">
      <c r="A24" s="94"/>
      <c r="B24" s="174"/>
      <c r="C24" s="166" t="s">
        <v>55</v>
      </c>
      <c r="D24" s="167">
        <v>483012</v>
      </c>
      <c r="E24" s="63"/>
      <c r="F24" s="63"/>
      <c r="G24" s="63"/>
    </row>
    <row r="25" ht="20.25" customHeight="1" spans="1:7">
      <c r="A25" s="94"/>
      <c r="B25" s="174"/>
      <c r="C25" s="166" t="s">
        <v>56</v>
      </c>
      <c r="D25" s="165"/>
      <c r="E25" s="63"/>
      <c r="F25" s="63"/>
      <c r="G25" s="63"/>
    </row>
    <row r="26" ht="20.25" customHeight="1" spans="1:7">
      <c r="A26" s="94"/>
      <c r="B26" s="174"/>
      <c r="C26" s="176" t="s">
        <v>57</v>
      </c>
      <c r="D26" s="165">
        <v>0</v>
      </c>
      <c r="E26" s="63"/>
      <c r="F26" s="63"/>
      <c r="G26" s="63"/>
    </row>
    <row r="27" ht="20.25" customHeight="1" spans="1:7">
      <c r="A27" s="94"/>
      <c r="B27" s="174"/>
      <c r="C27" s="166" t="s">
        <v>58</v>
      </c>
      <c r="D27" s="165">
        <v>0</v>
      </c>
      <c r="E27" s="63"/>
      <c r="F27" s="63"/>
      <c r="G27" s="63"/>
    </row>
    <row r="28" ht="20.25" customHeight="1" spans="1:7">
      <c r="A28" s="94"/>
      <c r="B28" s="173"/>
      <c r="C28" s="166" t="s">
        <v>59</v>
      </c>
      <c r="D28" s="165">
        <v>0</v>
      </c>
      <c r="E28" s="63"/>
      <c r="F28" s="63"/>
      <c r="G28" s="63"/>
    </row>
    <row r="29" ht="20.25" customHeight="1" spans="1:6">
      <c r="A29" s="94"/>
      <c r="B29" s="174"/>
      <c r="C29" s="166" t="s">
        <v>60</v>
      </c>
      <c r="D29" s="165">
        <v>0</v>
      </c>
      <c r="E29" s="63"/>
      <c r="F29" s="63"/>
    </row>
    <row r="30" ht="20.25" customHeight="1" spans="1:8">
      <c r="A30" s="94"/>
      <c r="B30" s="174"/>
      <c r="C30" s="166" t="s">
        <v>61</v>
      </c>
      <c r="D30" s="165">
        <v>0</v>
      </c>
      <c r="E30" s="63"/>
      <c r="F30" s="63"/>
      <c r="G30" s="63"/>
      <c r="H30" s="63"/>
    </row>
    <row r="31" ht="20.25" customHeight="1" spans="1:9">
      <c r="A31" s="94"/>
      <c r="B31" s="174"/>
      <c r="C31" s="176" t="s">
        <v>62</v>
      </c>
      <c r="D31" s="165">
        <v>0</v>
      </c>
      <c r="E31" s="63"/>
      <c r="F31" s="63"/>
      <c r="G31" s="63"/>
      <c r="H31" s="63"/>
      <c r="I31" s="63"/>
    </row>
    <row r="32" ht="20.25" customHeight="1" spans="1:7">
      <c r="A32" s="94"/>
      <c r="B32" s="198"/>
      <c r="C32" s="176" t="s">
        <v>63</v>
      </c>
      <c r="D32" s="167">
        <v>0</v>
      </c>
      <c r="E32" s="63"/>
      <c r="F32" s="63"/>
      <c r="G32" s="63"/>
    </row>
    <row r="33" ht="20.25" customHeight="1" spans="1:5">
      <c r="A33" s="17" t="s">
        <v>64</v>
      </c>
      <c r="B33" s="199">
        <f>SUM(B5+B8+B9+B10)</f>
        <v>6768225.98</v>
      </c>
      <c r="C33" s="55" t="s">
        <v>65</v>
      </c>
      <c r="D33" s="172">
        <f>SUM(D5:D32)</f>
        <v>6768226</v>
      </c>
      <c r="E33" s="63"/>
    </row>
    <row r="34" customHeight="1" spans="2:3">
      <c r="B34" s="63"/>
      <c r="C34" s="63"/>
    </row>
    <row r="35" customHeight="1" spans="2:2">
      <c r="B35" s="63"/>
    </row>
  </sheetData>
  <mergeCells count="2">
    <mergeCell ref="A1:D1"/>
    <mergeCell ref="A2:B2"/>
  </mergeCells>
  <printOptions horizontalCentered="1" verticalCentered="1"/>
  <pageMargins left="0.865972222222222" right="0.865972222222222" top="0.826388888888889" bottom="0.511805555555556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D5" sqref="D5"/>
    </sheetView>
  </sheetViews>
  <sheetFormatPr defaultColWidth="9.125" defaultRowHeight="12.75" customHeight="1" outlineLevelCol="6"/>
  <cols>
    <col min="1" max="1" width="12.375" customWidth="1"/>
    <col min="2" max="2" width="17.375" customWidth="1"/>
    <col min="3" max="3" width="16.375" customWidth="1"/>
    <col min="4" max="5" width="14.5" customWidth="1"/>
    <col min="6" max="6" width="11.625" customWidth="1"/>
    <col min="7" max="7" width="12.625" customWidth="1"/>
  </cols>
  <sheetData>
    <row r="1" ht="36" customHeight="1" spans="1:7">
      <c r="A1" s="64" t="s">
        <v>66</v>
      </c>
      <c r="B1" s="64"/>
      <c r="C1" s="64"/>
      <c r="D1" s="64"/>
      <c r="E1" s="64"/>
      <c r="F1" s="64"/>
      <c r="G1" s="64"/>
    </row>
    <row r="2" ht="28.5" customHeight="1" spans="1:7">
      <c r="A2" s="84" t="str">
        <f>(部门基本情况表!A2)</f>
        <v>编报单位：万荣县皇甫乡埝底联合学区</v>
      </c>
      <c r="B2" s="84"/>
      <c r="C2" s="84"/>
      <c r="D2" s="84"/>
      <c r="E2" s="84"/>
      <c r="G2" s="182" t="s">
        <v>25</v>
      </c>
    </row>
    <row r="3" ht="30" customHeight="1" spans="1:7">
      <c r="A3" s="70" t="s">
        <v>67</v>
      </c>
      <c r="B3" s="71"/>
      <c r="C3" s="87" t="s">
        <v>68</v>
      </c>
      <c r="D3" s="61" t="s">
        <v>69</v>
      </c>
      <c r="E3" s="183"/>
      <c r="F3" s="87" t="s">
        <v>70</v>
      </c>
      <c r="G3" s="184" t="s">
        <v>71</v>
      </c>
    </row>
    <row r="4" ht="32.25" customHeight="1" spans="1:7">
      <c r="A4" s="55" t="s">
        <v>72</v>
      </c>
      <c r="B4" s="55" t="s">
        <v>73</v>
      </c>
      <c r="C4" s="87"/>
      <c r="D4" s="185" t="s">
        <v>74</v>
      </c>
      <c r="E4" s="96" t="s">
        <v>75</v>
      </c>
      <c r="F4" s="87"/>
      <c r="G4" s="97"/>
    </row>
    <row r="5" ht="31.5" customHeight="1" spans="1:7">
      <c r="A5" s="159"/>
      <c r="B5" s="158" t="s">
        <v>23</v>
      </c>
      <c r="C5" s="167">
        <f>SUM(D5:G5)</f>
        <v>6768225.98</v>
      </c>
      <c r="D5" s="167">
        <f>SUM('财拨拨款预算收支总表（四）'!B7)</f>
        <v>6588225.98</v>
      </c>
      <c r="E5" s="167">
        <f>SUM('财拨拨款预算收支总表（四）'!B8)</f>
        <v>180000</v>
      </c>
      <c r="F5" s="167">
        <f>SUM('政府性基金预算收入表（九）'!C5)</f>
        <v>0</v>
      </c>
      <c r="G5" s="167">
        <f>SUM(G13:G21)</f>
        <v>0</v>
      </c>
    </row>
    <row r="6" ht="31.5" customHeight="1" spans="1:7">
      <c r="A6" s="181" t="str">
        <f>'一般公共预算财政拨款基本及项目经济分类总表（八）'!A6</f>
        <v>2050299</v>
      </c>
      <c r="B6" s="181" t="str">
        <f>'一般公共预算财政拨款基本及项目经济分类总表（八）'!B6</f>
        <v>其他普通教育支出</v>
      </c>
      <c r="C6" s="167">
        <f t="shared" ref="C6:C12" si="0">SUM(D6:G6)</f>
        <v>4996401.95</v>
      </c>
      <c r="D6" s="167">
        <v>4996401.95</v>
      </c>
      <c r="E6" s="167"/>
      <c r="F6" s="167"/>
      <c r="G6" s="186"/>
    </row>
    <row r="7" ht="31.5" customHeight="1" spans="1:7">
      <c r="A7" s="181" t="str">
        <f>'一般公共预算财政拨款基本及项目经济分类总表（八）'!A7</f>
        <v>2080505</v>
      </c>
      <c r="B7" s="181" t="str">
        <f>'一般公共预算财政拨款基本及项目经济分类总表（八）'!B7</f>
        <v>机关事业单位基本养老保险缴费支出</v>
      </c>
      <c r="C7" s="167">
        <f t="shared" si="0"/>
        <v>713324.64</v>
      </c>
      <c r="D7" s="167">
        <v>713324.64</v>
      </c>
      <c r="E7" s="167"/>
      <c r="F7" s="167"/>
      <c r="G7" s="167"/>
    </row>
    <row r="8" ht="31.5" customHeight="1" spans="1:7">
      <c r="A8" s="181" t="str">
        <f>'一般公共预算财政拨款基本及项目经济分类总表（八）'!A8</f>
        <v>2089999</v>
      </c>
      <c r="B8" s="181" t="str">
        <f>'一般公共预算财政拨款基本及项目经济分类总表（八）'!B8</f>
        <v>其他社会保障和就业支出</v>
      </c>
      <c r="C8" s="167">
        <f t="shared" si="0"/>
        <v>23263.2</v>
      </c>
      <c r="D8" s="167">
        <v>23263.2</v>
      </c>
      <c r="E8" s="167"/>
      <c r="F8" s="167"/>
      <c r="G8" s="167"/>
    </row>
    <row r="9" ht="31.5" customHeight="1" spans="1:7">
      <c r="A9" s="181" t="str">
        <f>'一般公共预算财政拨款基本及项目经济分类总表（八）'!A9</f>
        <v>2101102</v>
      </c>
      <c r="B9" s="181" t="str">
        <f>'一般公共预算财政拨款基本及项目经济分类总表（八）'!B9</f>
        <v>事业单位医疗</v>
      </c>
      <c r="C9" s="167">
        <f t="shared" si="0"/>
        <v>289788.14</v>
      </c>
      <c r="D9" s="167">
        <v>289788.14</v>
      </c>
      <c r="E9" s="167"/>
      <c r="F9" s="167"/>
      <c r="G9" s="167"/>
    </row>
    <row r="10" ht="31.5" customHeight="1" spans="1:7">
      <c r="A10" s="181" t="str">
        <f>'一般公共预算财政拨款基本及项目经济分类总表（八）'!A10</f>
        <v>2210201</v>
      </c>
      <c r="B10" s="181" t="str">
        <f>'一般公共预算财政拨款基本及项目经济分类总表（八）'!B10</f>
        <v>住房公积金</v>
      </c>
      <c r="C10" s="167">
        <f t="shared" si="0"/>
        <v>483012</v>
      </c>
      <c r="D10" s="167">
        <v>483012</v>
      </c>
      <c r="E10" s="167"/>
      <c r="F10" s="167"/>
      <c r="G10" s="167"/>
    </row>
    <row r="11" ht="31.5" customHeight="1" spans="1:7">
      <c r="A11" s="117" t="s">
        <v>76</v>
      </c>
      <c r="B11" s="117" t="s">
        <v>77</v>
      </c>
      <c r="C11" s="167">
        <f t="shared" si="0"/>
        <v>180000</v>
      </c>
      <c r="D11" s="167"/>
      <c r="E11" s="167">
        <v>180000</v>
      </c>
      <c r="F11" s="167"/>
      <c r="G11" s="167"/>
    </row>
    <row r="12" ht="31.5" customHeight="1" spans="1:7">
      <c r="A12" s="181"/>
      <c r="B12" s="181"/>
      <c r="C12" s="167">
        <f t="shared" si="0"/>
        <v>0</v>
      </c>
      <c r="D12" s="167"/>
      <c r="E12" s="167"/>
      <c r="F12" s="167"/>
      <c r="G12" s="167"/>
    </row>
    <row r="13" ht="31.5" customHeight="1" spans="1:7">
      <c r="A13" s="87"/>
      <c r="B13" s="87"/>
      <c r="C13" s="167">
        <f t="shared" ref="C12:C22" si="1">SUM(D13:G13)</f>
        <v>0</v>
      </c>
      <c r="D13" s="167"/>
      <c r="E13" s="167"/>
      <c r="F13" s="167"/>
      <c r="G13" s="167"/>
    </row>
    <row r="14" ht="31.5" customHeight="1" spans="1:7">
      <c r="A14" s="87"/>
      <c r="B14" s="87"/>
      <c r="C14" s="167">
        <f t="shared" si="1"/>
        <v>0</v>
      </c>
      <c r="D14" s="167"/>
      <c r="E14" s="167"/>
      <c r="F14" s="167"/>
      <c r="G14" s="167"/>
    </row>
    <row r="15" ht="31.5" customHeight="1" spans="1:7">
      <c r="A15" s="87"/>
      <c r="B15" s="87"/>
      <c r="C15" s="167">
        <f t="shared" si="1"/>
        <v>0</v>
      </c>
      <c r="D15" s="167"/>
      <c r="E15" s="167"/>
      <c r="F15" s="167"/>
      <c r="G15" s="167"/>
    </row>
    <row r="16" ht="31.5" customHeight="1" spans="1:7">
      <c r="A16" s="87"/>
      <c r="B16" s="87"/>
      <c r="C16" s="167">
        <f t="shared" si="1"/>
        <v>0</v>
      </c>
      <c r="D16" s="167"/>
      <c r="E16" s="167"/>
      <c r="F16" s="167"/>
      <c r="G16" s="167"/>
    </row>
    <row r="17" ht="31.5" customHeight="1" spans="1:7">
      <c r="A17" s="87"/>
      <c r="B17" s="87"/>
      <c r="C17" s="167">
        <f t="shared" si="1"/>
        <v>0</v>
      </c>
      <c r="D17" s="167"/>
      <c r="E17" s="167"/>
      <c r="F17" s="167"/>
      <c r="G17" s="167"/>
    </row>
    <row r="18" ht="31.5" customHeight="1" spans="1:7">
      <c r="A18" s="87"/>
      <c r="B18" s="87"/>
      <c r="C18" s="167">
        <f t="shared" si="1"/>
        <v>0</v>
      </c>
      <c r="D18" s="167"/>
      <c r="E18" s="167"/>
      <c r="F18" s="167"/>
      <c r="G18" s="167"/>
    </row>
    <row r="19" ht="31.5" customHeight="1" spans="1:7">
      <c r="A19" s="87"/>
      <c r="B19" s="87"/>
      <c r="C19" s="167">
        <f t="shared" si="1"/>
        <v>0</v>
      </c>
      <c r="D19" s="167"/>
      <c r="E19" s="167"/>
      <c r="F19" s="167"/>
      <c r="G19" s="167"/>
    </row>
    <row r="20" ht="31.5" customHeight="1" spans="1:7">
      <c r="A20" s="87"/>
      <c r="B20" s="87"/>
      <c r="C20" s="167">
        <f t="shared" si="1"/>
        <v>0</v>
      </c>
      <c r="D20" s="167"/>
      <c r="E20" s="167"/>
      <c r="F20" s="167"/>
      <c r="G20" s="167"/>
    </row>
    <row r="21" ht="31.5" customHeight="1" spans="1:7">
      <c r="A21" s="87"/>
      <c r="B21" s="87"/>
      <c r="C21" s="167">
        <f t="shared" si="1"/>
        <v>0</v>
      </c>
      <c r="D21" s="167"/>
      <c r="E21" s="167"/>
      <c r="F21" s="167"/>
      <c r="G21" s="167"/>
    </row>
    <row r="22" customHeight="1" spans="2:6">
      <c r="B22" s="63"/>
      <c r="C22" s="63"/>
      <c r="F22" s="63"/>
    </row>
    <row r="23" customHeight="1" spans="2:6">
      <c r="B23" s="63"/>
      <c r="C23" s="63"/>
      <c r="F23" s="63"/>
    </row>
    <row r="24" customHeight="1" spans="3:5">
      <c r="C24" s="63"/>
      <c r="D24" s="63"/>
      <c r="E24" s="63"/>
    </row>
    <row r="25" customHeight="1" spans="3:5">
      <c r="C25" s="63"/>
      <c r="D25" s="63"/>
      <c r="E25" s="63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selection activeCell="H15" sqref="H15"/>
    </sheetView>
  </sheetViews>
  <sheetFormatPr defaultColWidth="9.125" defaultRowHeight="12.75" customHeight="1" outlineLevelCol="5"/>
  <cols>
    <col min="1" max="1" width="9.875" customWidth="1"/>
    <col min="2" max="2" width="18.125" customWidth="1"/>
    <col min="3" max="3" width="25.875" customWidth="1"/>
    <col min="4" max="4" width="16" customWidth="1"/>
    <col min="5" max="6" width="15.125" customWidth="1"/>
  </cols>
  <sheetData>
    <row r="1" ht="36" customHeight="1" spans="1:6">
      <c r="A1" s="64" t="s">
        <v>78</v>
      </c>
      <c r="B1" s="64"/>
      <c r="C1" s="64"/>
      <c r="D1" s="64"/>
      <c r="E1" s="64"/>
      <c r="F1" s="64"/>
    </row>
    <row r="2" ht="26.25" customHeight="1" spans="1:6">
      <c r="A2" s="84" t="str">
        <f>(部门基本情况表!A2)</f>
        <v>编报单位：万荣县皇甫乡埝底联合学区</v>
      </c>
      <c r="B2" s="84"/>
      <c r="C2" s="84"/>
      <c r="D2" s="84"/>
      <c r="F2" s="53" t="s">
        <v>25</v>
      </c>
    </row>
    <row r="3" ht="31.5" customHeight="1" spans="1:6">
      <c r="A3" s="70" t="s">
        <v>79</v>
      </c>
      <c r="B3" s="67"/>
      <c r="C3" s="71"/>
      <c r="D3" s="61" t="s">
        <v>80</v>
      </c>
      <c r="E3" s="61" t="s">
        <v>81</v>
      </c>
      <c r="F3" s="87" t="s">
        <v>82</v>
      </c>
    </row>
    <row r="4" ht="33.75" customHeight="1" spans="1:6">
      <c r="A4" s="54" t="s">
        <v>72</v>
      </c>
      <c r="B4" s="54" t="s">
        <v>73</v>
      </c>
      <c r="C4" s="55" t="s">
        <v>83</v>
      </c>
      <c r="D4" s="178"/>
      <c r="E4" s="178"/>
      <c r="F4" s="163"/>
    </row>
    <row r="5" ht="31.5" customHeight="1" spans="1:6">
      <c r="A5" s="179"/>
      <c r="B5" s="56"/>
      <c r="C5" s="180" t="s">
        <v>23</v>
      </c>
      <c r="D5" s="169">
        <f t="shared" ref="D5:D12" si="0">SUM(E5:F5)</f>
        <v>6768225.98</v>
      </c>
      <c r="E5" s="169">
        <f>SUM(E6:E21)</f>
        <v>6685789.98</v>
      </c>
      <c r="F5" s="167">
        <f>SUM(F6:F21)</f>
        <v>82436</v>
      </c>
    </row>
    <row r="6" ht="31.5" customHeight="1" spans="1:6">
      <c r="A6" s="181" t="str">
        <f>'一般公共预算财政拨款基本及项目经济分类总表（八）'!A6</f>
        <v>2050299</v>
      </c>
      <c r="B6" s="181" t="str">
        <f>'一般公共预算财政拨款基本及项目经济分类总表（八）'!B6</f>
        <v>其他普通教育支出</v>
      </c>
      <c r="C6" s="181" t="str">
        <f>'一般公共预算财政拨款基本及项目经济分类总表（八）'!C6</f>
        <v>基本支出</v>
      </c>
      <c r="D6" s="169">
        <f t="shared" si="0"/>
        <v>4996402</v>
      </c>
      <c r="E6" s="169">
        <f>SUM('一般公共预算财政拨款基本及项目经济分类总表（八）'!E6)</f>
        <v>4996402</v>
      </c>
      <c r="F6" s="167"/>
    </row>
    <row r="7" ht="31.5" customHeight="1" spans="1:6">
      <c r="A7" s="181" t="str">
        <f>'一般公共预算财政拨款基本及项目经济分类总表（八）'!A7</f>
        <v>2080505</v>
      </c>
      <c r="B7" s="181" t="str">
        <f>'一般公共预算财政拨款基本及项目经济分类总表（八）'!B7</f>
        <v>机关事业单位基本养老保险缴费支出</v>
      </c>
      <c r="C7" s="181" t="str">
        <f>'一般公共预算财政拨款基本及项目经济分类总表（八）'!C7</f>
        <v>机关事业单位基本养老       保险缴费</v>
      </c>
      <c r="D7" s="169">
        <f t="shared" si="0"/>
        <v>713324.64</v>
      </c>
      <c r="E7" s="169">
        <f>SUM('一般公共预算财政拨款基本及项目经济分类总表（八）'!E7)</f>
        <v>713324.64</v>
      </c>
      <c r="F7" s="167"/>
    </row>
    <row r="8" ht="31.5" customHeight="1" spans="1:6">
      <c r="A8" s="181" t="str">
        <f>'一般公共预算财政拨款基本及项目经济分类总表（八）'!A8</f>
        <v>2089999</v>
      </c>
      <c r="B8" s="181" t="str">
        <f>'一般公共预算财政拨款基本及项目经济分类总表（八）'!B8</f>
        <v>其他社会保障和就业支出</v>
      </c>
      <c r="C8" s="181" t="str">
        <f>'一般公共预算财政拨款基本及项目经济分类总表（八）'!C8</f>
        <v>失业、工伤保险缴费</v>
      </c>
      <c r="D8" s="169">
        <f t="shared" si="0"/>
        <v>23263.2</v>
      </c>
      <c r="E8" s="169">
        <f>SUM('一般公共预算财政拨款基本及项目经济分类总表（八）'!E8)</f>
        <v>23263.2</v>
      </c>
      <c r="F8" s="167"/>
    </row>
    <row r="9" ht="31.5" customHeight="1" spans="1:6">
      <c r="A9" s="181" t="str">
        <f>'一般公共预算财政拨款基本及项目经济分类总表（八）'!A9</f>
        <v>2101102</v>
      </c>
      <c r="B9" s="181" t="str">
        <f>'一般公共预算财政拨款基本及项目经济分类总表（八）'!B9</f>
        <v>事业单位医疗</v>
      </c>
      <c r="C9" s="181" t="str">
        <f>'一般公共预算财政拨款基本及项目经济分类总表（八）'!C9</f>
        <v>职工基本医疗保险缴费</v>
      </c>
      <c r="D9" s="169">
        <f t="shared" si="0"/>
        <v>289788.14</v>
      </c>
      <c r="E9" s="169">
        <f>SUM('一般公共预算财政拨款基本及项目经济分类总表（八）'!E9)</f>
        <v>289788.14</v>
      </c>
      <c r="F9" s="167"/>
    </row>
    <row r="10" ht="31.5" customHeight="1" spans="1:6">
      <c r="A10" s="181" t="str">
        <f>'一般公共预算财政拨款基本及项目经济分类总表（八）'!A10</f>
        <v>2210201</v>
      </c>
      <c r="B10" s="181" t="str">
        <f>'一般公共预算财政拨款基本及项目经济分类总表（八）'!B10</f>
        <v>住房公积金</v>
      </c>
      <c r="C10" s="181" t="str">
        <f>'一般公共预算财政拨款基本及项目经济分类总表（八）'!C10</f>
        <v>住房公积金</v>
      </c>
      <c r="D10" s="169">
        <f t="shared" si="0"/>
        <v>483012</v>
      </c>
      <c r="E10" s="169">
        <f>SUM('一般公共预算财政拨款基本及项目经济分类总表（八）'!E10)</f>
        <v>483012</v>
      </c>
      <c r="F10" s="167"/>
    </row>
    <row r="11" ht="31.5" customHeight="1" spans="1:6">
      <c r="A11" s="117" t="s">
        <v>76</v>
      </c>
      <c r="B11" s="117" t="s">
        <v>77</v>
      </c>
      <c r="C11" s="117" t="s">
        <v>84</v>
      </c>
      <c r="D11" s="169">
        <f t="shared" si="0"/>
        <v>180000</v>
      </c>
      <c r="E11" s="169">
        <v>180000</v>
      </c>
      <c r="F11" s="167"/>
    </row>
    <row r="12" ht="31.5" customHeight="1" spans="1:6">
      <c r="A12" s="181">
        <v>2050299</v>
      </c>
      <c r="B12" s="181" t="s">
        <v>85</v>
      </c>
      <c r="C12" s="181" t="s">
        <v>86</v>
      </c>
      <c r="D12" s="169">
        <f t="shared" si="0"/>
        <v>20200</v>
      </c>
      <c r="E12" s="169"/>
      <c r="F12" s="167">
        <v>20200</v>
      </c>
    </row>
    <row r="13" ht="31.5" customHeight="1" spans="1:6">
      <c r="A13" s="181" t="str">
        <f>'一般公共预算财政拨款基本及项目经济分类总表（八）'!A12</f>
        <v>2050299</v>
      </c>
      <c r="B13" s="181" t="str">
        <f>'一般公共预算财政拨款基本及项目经济分类总表（八）'!B12</f>
        <v>其他普通教育支出</v>
      </c>
      <c r="C13" s="181" t="str">
        <f>'一般公共预算财政拨款基本及项目经济分类总表（八）'!C12</f>
        <v>义务教育薄弱环节改善与能力提升</v>
      </c>
      <c r="D13" s="169">
        <f t="shared" ref="D12:D21" si="1">SUM(E13:F13)</f>
        <v>28836</v>
      </c>
      <c r="E13" s="169"/>
      <c r="F13" s="167">
        <v>28836</v>
      </c>
    </row>
    <row r="14" ht="31.5" customHeight="1" spans="1:6">
      <c r="A14" s="181">
        <v>2050299</v>
      </c>
      <c r="B14" s="181" t="s">
        <v>85</v>
      </c>
      <c r="C14" s="181" t="s">
        <v>87</v>
      </c>
      <c r="D14" s="169">
        <f t="shared" si="1"/>
        <v>16000</v>
      </c>
      <c r="E14" s="169"/>
      <c r="F14" s="167">
        <v>16000</v>
      </c>
    </row>
    <row r="15" ht="31.5" customHeight="1" spans="1:6">
      <c r="A15" s="181">
        <v>2050299</v>
      </c>
      <c r="B15" s="181" t="s">
        <v>85</v>
      </c>
      <c r="C15" s="181" t="s">
        <v>88</v>
      </c>
      <c r="D15" s="169">
        <f t="shared" si="1"/>
        <v>17400</v>
      </c>
      <c r="E15" s="169"/>
      <c r="F15" s="167">
        <v>17400</v>
      </c>
    </row>
    <row r="16" ht="31.5" customHeight="1" spans="1:6">
      <c r="A16" s="181">
        <f>'一般公共预算财政拨款基本及项目经济分类总表（八）'!A17</f>
        <v>0</v>
      </c>
      <c r="B16" s="181">
        <f>'一般公共预算财政拨款基本及项目经济分类总表（八）'!B17</f>
        <v>0</v>
      </c>
      <c r="C16" s="181">
        <f>'一般公共预算财政拨款基本及项目经济分类总表（八）'!C17</f>
        <v>0</v>
      </c>
      <c r="D16" s="169">
        <f t="shared" si="1"/>
        <v>0</v>
      </c>
      <c r="E16" s="169"/>
      <c r="F16" s="167">
        <f>SUM('一般公共预算财政拨款基本及项目经济分类总表（八）'!F16)</f>
        <v>0</v>
      </c>
    </row>
    <row r="17" ht="31.5" customHeight="1" spans="1:6">
      <c r="A17" s="181">
        <f>'一般公共预算财政拨款基本及项目经济分类总表（八）'!A18</f>
        <v>0</v>
      </c>
      <c r="B17" s="181">
        <f>'一般公共预算财政拨款基本及项目经济分类总表（八）'!B18</f>
        <v>0</v>
      </c>
      <c r="C17" s="181">
        <f>'一般公共预算财政拨款基本及项目经济分类总表（八）'!C18</f>
        <v>0</v>
      </c>
      <c r="D17" s="169">
        <f t="shared" si="1"/>
        <v>0</v>
      </c>
      <c r="E17" s="169"/>
      <c r="F17" s="167">
        <f>SUM('一般公共预算财政拨款基本及项目经济分类总表（八）'!F17)</f>
        <v>0</v>
      </c>
    </row>
    <row r="18" ht="31.5" customHeight="1" spans="1:6">
      <c r="A18" s="181">
        <f>'一般公共预算财政拨款基本及项目经济分类总表（八）'!A19</f>
        <v>0</v>
      </c>
      <c r="B18" s="181">
        <f>'一般公共预算财政拨款基本及项目经济分类总表（八）'!B19</f>
        <v>0</v>
      </c>
      <c r="C18" s="181">
        <f>'一般公共预算财政拨款基本及项目经济分类总表（八）'!C19</f>
        <v>0</v>
      </c>
      <c r="D18" s="169">
        <f t="shared" si="1"/>
        <v>0</v>
      </c>
      <c r="E18" s="169"/>
      <c r="F18" s="167">
        <f>SUM('一般公共预算财政拨款基本及项目经济分类总表（八）'!F18)</f>
        <v>0</v>
      </c>
    </row>
    <row r="19" ht="31.5" customHeight="1" spans="1:6">
      <c r="A19" s="181">
        <f>'一般公共预算财政拨款基本及项目经济分类总表（八）'!A20</f>
        <v>0</v>
      </c>
      <c r="B19" s="181">
        <f>'一般公共预算财政拨款基本及项目经济分类总表（八）'!B20</f>
        <v>0</v>
      </c>
      <c r="C19" s="181">
        <f>'一般公共预算财政拨款基本及项目经济分类总表（八）'!C20</f>
        <v>0</v>
      </c>
      <c r="D19" s="169">
        <f t="shared" si="1"/>
        <v>0</v>
      </c>
      <c r="E19" s="169"/>
      <c r="F19" s="167">
        <f>SUM('一般公共预算财政拨款基本及项目经济分类总表（八）'!F19)</f>
        <v>0</v>
      </c>
    </row>
    <row r="20" ht="31.5" customHeight="1" spans="1:6">
      <c r="A20" s="181">
        <f>'一般公共预算财政拨款基本及项目经济分类总表（八）'!A21</f>
        <v>0</v>
      </c>
      <c r="B20" s="181">
        <f>'一般公共预算财政拨款基本及项目经济分类总表（八）'!B21</f>
        <v>0</v>
      </c>
      <c r="C20" s="181">
        <f>'一般公共预算财政拨款基本及项目经济分类总表（八）'!C21</f>
        <v>0</v>
      </c>
      <c r="D20" s="169">
        <f t="shared" si="1"/>
        <v>0</v>
      </c>
      <c r="E20" s="169"/>
      <c r="F20" s="167">
        <f>SUM('一般公共预算财政拨款基本及项目经济分类总表（八）'!F20)</f>
        <v>0</v>
      </c>
    </row>
    <row r="21" ht="31.5" customHeight="1" spans="1:6">
      <c r="A21" s="181">
        <f>'一般公共预算财政拨款基本及项目经济分类总表（八）'!A22</f>
        <v>0</v>
      </c>
      <c r="B21" s="181">
        <f>'一般公共预算财政拨款基本及项目经济分类总表（八）'!B22</f>
        <v>0</v>
      </c>
      <c r="C21" s="181">
        <f>'一般公共预算财政拨款基本及项目经济分类总表（八）'!C22</f>
        <v>0</v>
      </c>
      <c r="D21" s="169">
        <f t="shared" si="1"/>
        <v>0</v>
      </c>
      <c r="E21" s="169"/>
      <c r="F21" s="167">
        <f>SUM('一般公共预算财政拨款基本及项目经济分类总表（八）'!F21)</f>
        <v>0</v>
      </c>
    </row>
    <row r="22" customHeight="1" spans="4:4">
      <c r="D22" s="63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workbookViewId="0">
      <selection activeCell="H13" sqref="H13"/>
    </sheetView>
  </sheetViews>
  <sheetFormatPr defaultColWidth="9.125" defaultRowHeight="12.75" customHeight="1"/>
  <cols>
    <col min="1" max="1" width="17.375" customWidth="1"/>
    <col min="2" max="2" width="14.125" customWidth="1"/>
    <col min="3" max="3" width="30.875" customWidth="1"/>
    <col min="4" max="4" width="13" customWidth="1"/>
    <col min="5" max="5" width="13.625" customWidth="1"/>
    <col min="6" max="6" width="12.125" customWidth="1"/>
  </cols>
  <sheetData>
    <row r="1" ht="22.5" customHeight="1" spans="1:6">
      <c r="A1" s="64" t="s">
        <v>89</v>
      </c>
      <c r="B1" s="64"/>
      <c r="C1" s="64"/>
      <c r="D1" s="64"/>
      <c r="E1" s="64"/>
      <c r="F1" s="64"/>
    </row>
    <row r="2" ht="24" customHeight="1" spans="1:6">
      <c r="A2" s="84" t="str">
        <f>(部门基本情况表!A2)</f>
        <v>编报单位：万荣县皇甫乡埝底联合学区</v>
      </c>
      <c r="B2" s="84"/>
      <c r="C2" s="84"/>
      <c r="F2" s="53" t="s">
        <v>25</v>
      </c>
    </row>
    <row r="3" ht="20.25" customHeight="1" spans="1:6">
      <c r="A3" s="160" t="s">
        <v>90</v>
      </c>
      <c r="B3" s="161"/>
      <c r="C3" s="162" t="s">
        <v>91</v>
      </c>
      <c r="D3" s="156"/>
      <c r="E3" s="156"/>
      <c r="F3" s="86"/>
    </row>
    <row r="4" ht="18.75" customHeight="1" spans="1:6">
      <c r="A4" s="87" t="s">
        <v>92</v>
      </c>
      <c r="B4" s="90" t="s">
        <v>93</v>
      </c>
      <c r="C4" s="87" t="s">
        <v>94</v>
      </c>
      <c r="D4" s="162" t="s">
        <v>95</v>
      </c>
      <c r="E4" s="156"/>
      <c r="F4" s="86"/>
    </row>
    <row r="5" ht="24" customHeight="1" spans="1:6">
      <c r="A5" s="87"/>
      <c r="B5" s="163"/>
      <c r="C5" s="87"/>
      <c r="D5" s="17" t="s">
        <v>96</v>
      </c>
      <c r="E5" s="17" t="s">
        <v>69</v>
      </c>
      <c r="F5" s="34" t="s">
        <v>97</v>
      </c>
    </row>
    <row r="6" ht="20.25" customHeight="1" spans="1:6">
      <c r="A6" s="164" t="s">
        <v>30</v>
      </c>
      <c r="B6" s="165">
        <f>SUM(B7:B8)</f>
        <v>6768225.98</v>
      </c>
      <c r="C6" s="166" t="s">
        <v>31</v>
      </c>
      <c r="D6" s="167">
        <f>SUM(E6:F6)</f>
        <v>0</v>
      </c>
      <c r="E6" s="167"/>
      <c r="F6" s="165">
        <v>0</v>
      </c>
    </row>
    <row r="7" ht="22.5" customHeight="1" spans="1:7">
      <c r="A7" s="168" t="s">
        <v>32</v>
      </c>
      <c r="B7" s="167">
        <f>SUM('一般公共预算财政拨款支出表（六）'!D5)</f>
        <v>6588225.98</v>
      </c>
      <c r="C7" s="166" t="s">
        <v>33</v>
      </c>
      <c r="D7" s="167">
        <f t="shared" ref="D7:D33" si="0">SUM(E7:F7)</f>
        <v>0</v>
      </c>
      <c r="E7" s="169"/>
      <c r="F7" s="167">
        <v>0</v>
      </c>
      <c r="G7" s="63"/>
    </row>
    <row r="8" ht="23.25" customHeight="1" spans="1:7">
      <c r="A8" s="168" t="s">
        <v>98</v>
      </c>
      <c r="B8" s="170">
        <f>SUM('纳入财政专户管理的事业收入支出表（五）'!D5)</f>
        <v>180000</v>
      </c>
      <c r="C8" s="166" t="s">
        <v>35</v>
      </c>
      <c r="D8" s="167">
        <f t="shared" si="0"/>
        <v>0</v>
      </c>
      <c r="E8" s="171"/>
      <c r="F8" s="172">
        <v>0</v>
      </c>
      <c r="G8" s="63"/>
    </row>
    <row r="9" ht="20.25" customHeight="1" spans="1:8">
      <c r="A9" s="164" t="s">
        <v>36</v>
      </c>
      <c r="B9" s="173">
        <f>SUM('政府性基金预算支出表（十）'!C5)</f>
        <v>0</v>
      </c>
      <c r="C9" s="166" t="s">
        <v>37</v>
      </c>
      <c r="D9" s="167">
        <f t="shared" si="0"/>
        <v>0</v>
      </c>
      <c r="E9" s="167"/>
      <c r="F9" s="167">
        <v>0</v>
      </c>
      <c r="G9" s="63"/>
      <c r="H9" s="63"/>
    </row>
    <row r="10" ht="20.25" customHeight="1" spans="1:8">
      <c r="A10" s="94"/>
      <c r="B10" s="173"/>
      <c r="C10" s="166" t="s">
        <v>39</v>
      </c>
      <c r="D10" s="167">
        <f t="shared" si="0"/>
        <v>5258838</v>
      </c>
      <c r="E10" s="167">
        <v>5258838</v>
      </c>
      <c r="F10" s="167">
        <v>0</v>
      </c>
      <c r="G10" s="63"/>
      <c r="H10" s="63"/>
    </row>
    <row r="11" ht="20.25" customHeight="1" spans="1:9">
      <c r="A11" s="94"/>
      <c r="B11" s="173"/>
      <c r="C11" s="166" t="s">
        <v>41</v>
      </c>
      <c r="D11" s="167">
        <f t="shared" si="0"/>
        <v>0</v>
      </c>
      <c r="E11" s="167"/>
      <c r="F11" s="167">
        <v>0</v>
      </c>
      <c r="G11" s="63"/>
      <c r="H11" s="63"/>
      <c r="I11" s="63"/>
    </row>
    <row r="12" ht="20.25" customHeight="1" spans="1:10">
      <c r="A12" s="94"/>
      <c r="B12" s="174"/>
      <c r="C12" s="60" t="s">
        <v>42</v>
      </c>
      <c r="D12" s="167">
        <f t="shared" si="0"/>
        <v>0</v>
      </c>
      <c r="E12" s="167"/>
      <c r="F12" s="167">
        <v>0</v>
      </c>
      <c r="G12" s="63"/>
      <c r="H12" s="63"/>
      <c r="I12" s="63"/>
      <c r="J12" s="63"/>
    </row>
    <row r="13" ht="20.25" customHeight="1" spans="1:10">
      <c r="A13" s="94"/>
      <c r="B13" s="174"/>
      <c r="C13" s="166" t="s">
        <v>43</v>
      </c>
      <c r="D13" s="167">
        <f t="shared" si="0"/>
        <v>736587.84</v>
      </c>
      <c r="E13" s="175">
        <v>736587.84</v>
      </c>
      <c r="F13" s="167">
        <v>0</v>
      </c>
      <c r="G13" s="63"/>
      <c r="H13" s="63"/>
      <c r="I13" s="63"/>
      <c r="J13" s="63"/>
    </row>
    <row r="14" ht="20.25" customHeight="1" spans="1:9">
      <c r="A14" s="94"/>
      <c r="B14" s="174"/>
      <c r="C14" s="166" t="s">
        <v>44</v>
      </c>
      <c r="D14" s="167">
        <f t="shared" si="0"/>
        <v>0</v>
      </c>
      <c r="E14" s="167"/>
      <c r="F14" s="167">
        <v>0</v>
      </c>
      <c r="G14" s="63"/>
      <c r="H14" s="63"/>
      <c r="I14" s="63"/>
    </row>
    <row r="15" ht="20.25" customHeight="1" spans="1:10">
      <c r="A15" s="94"/>
      <c r="B15" s="174"/>
      <c r="C15" s="60" t="s">
        <v>45</v>
      </c>
      <c r="D15" s="167">
        <f t="shared" si="0"/>
        <v>289788.14</v>
      </c>
      <c r="E15" s="62">
        <v>289788.14</v>
      </c>
      <c r="F15" s="167">
        <v>0</v>
      </c>
      <c r="G15" s="63"/>
      <c r="H15" s="63"/>
      <c r="I15" s="63"/>
      <c r="J15" s="63"/>
    </row>
    <row r="16" ht="20.25" customHeight="1" spans="1:8">
      <c r="A16" s="94"/>
      <c r="B16" s="174"/>
      <c r="C16" s="166" t="s">
        <v>46</v>
      </c>
      <c r="D16" s="167">
        <f t="shared" si="0"/>
        <v>0</v>
      </c>
      <c r="E16" s="167"/>
      <c r="F16" s="167">
        <v>0</v>
      </c>
      <c r="G16" s="63"/>
      <c r="H16" s="63"/>
    </row>
    <row r="17" ht="20.25" customHeight="1" spans="1:10">
      <c r="A17" s="94"/>
      <c r="B17" s="174"/>
      <c r="C17" s="166" t="s">
        <v>47</v>
      </c>
      <c r="D17" s="167">
        <f t="shared" si="0"/>
        <v>0</v>
      </c>
      <c r="E17" s="167"/>
      <c r="F17" s="167">
        <v>0</v>
      </c>
      <c r="G17" s="63"/>
      <c r="H17" s="63"/>
      <c r="I17" s="63"/>
      <c r="J17" s="63"/>
    </row>
    <row r="18" ht="20.25" customHeight="1" spans="1:10">
      <c r="A18" s="94"/>
      <c r="B18" s="174"/>
      <c r="C18" s="166" t="s">
        <v>48</v>
      </c>
      <c r="D18" s="167">
        <f t="shared" si="0"/>
        <v>0</v>
      </c>
      <c r="E18" s="167"/>
      <c r="F18" s="167">
        <v>0</v>
      </c>
      <c r="G18" s="63"/>
      <c r="H18" s="63"/>
      <c r="I18" s="63"/>
      <c r="J18" s="63"/>
    </row>
    <row r="19" ht="20.25" customHeight="1" spans="1:14">
      <c r="A19" s="94"/>
      <c r="B19" s="174"/>
      <c r="C19" s="166" t="s">
        <v>49</v>
      </c>
      <c r="D19" s="167">
        <f t="shared" si="0"/>
        <v>0</v>
      </c>
      <c r="E19" s="167"/>
      <c r="F19" s="167">
        <v>0</v>
      </c>
      <c r="G19" s="63"/>
      <c r="H19" s="63"/>
      <c r="I19" s="63"/>
      <c r="J19" s="63"/>
      <c r="K19" s="63"/>
      <c r="L19" s="63"/>
      <c r="N19" s="63"/>
    </row>
    <row r="20" ht="20.25" customHeight="1" spans="1:14">
      <c r="A20" s="94"/>
      <c r="B20" s="174"/>
      <c r="C20" s="166" t="s">
        <v>50</v>
      </c>
      <c r="D20" s="167">
        <f t="shared" si="0"/>
        <v>0</v>
      </c>
      <c r="E20" s="167"/>
      <c r="F20" s="167">
        <v>0</v>
      </c>
      <c r="G20" s="63"/>
      <c r="H20" s="63"/>
      <c r="I20" s="63"/>
      <c r="J20" s="63"/>
      <c r="K20" s="63"/>
      <c r="L20" s="63"/>
      <c r="M20" s="63"/>
      <c r="N20" s="63"/>
    </row>
    <row r="21" ht="20.25" customHeight="1" spans="1:13">
      <c r="A21" s="94"/>
      <c r="B21" s="174"/>
      <c r="C21" s="166" t="s">
        <v>51</v>
      </c>
      <c r="D21" s="167">
        <f t="shared" si="0"/>
        <v>0</v>
      </c>
      <c r="E21" s="167"/>
      <c r="F21" s="167">
        <v>0</v>
      </c>
      <c r="G21" s="63"/>
      <c r="H21" s="63"/>
      <c r="I21" s="63"/>
      <c r="J21" s="63"/>
      <c r="K21" s="63"/>
      <c r="L21" s="63"/>
      <c r="M21" s="63"/>
    </row>
    <row r="22" ht="20.25" customHeight="1" spans="1:11">
      <c r="A22" s="94"/>
      <c r="B22" s="174"/>
      <c r="C22" s="166" t="s">
        <v>52</v>
      </c>
      <c r="D22" s="167">
        <f t="shared" si="0"/>
        <v>0</v>
      </c>
      <c r="E22" s="167"/>
      <c r="F22" s="167">
        <v>0</v>
      </c>
      <c r="G22" s="63"/>
      <c r="H22" s="63"/>
      <c r="I22" s="63"/>
      <c r="J22" s="63"/>
      <c r="K22" s="63"/>
    </row>
    <row r="23" ht="20.25" customHeight="1" spans="1:8">
      <c r="A23" s="94"/>
      <c r="B23" s="174"/>
      <c r="C23" s="166" t="s">
        <v>53</v>
      </c>
      <c r="D23" s="167">
        <f t="shared" si="0"/>
        <v>0</v>
      </c>
      <c r="E23" s="167"/>
      <c r="F23" s="167">
        <v>0</v>
      </c>
      <c r="G23" s="63"/>
      <c r="H23" s="63"/>
    </row>
    <row r="24" ht="20.25" customHeight="1" spans="1:8">
      <c r="A24" s="94"/>
      <c r="B24" s="174"/>
      <c r="C24" s="60" t="s">
        <v>54</v>
      </c>
      <c r="D24" s="167">
        <f t="shared" si="0"/>
        <v>0</v>
      </c>
      <c r="E24" s="167"/>
      <c r="F24" s="167">
        <v>0</v>
      </c>
      <c r="G24" s="63"/>
      <c r="H24" s="63"/>
    </row>
    <row r="25" ht="20.25" customHeight="1" spans="1:11">
      <c r="A25" s="94"/>
      <c r="B25" s="174"/>
      <c r="C25" s="166" t="s">
        <v>55</v>
      </c>
      <c r="D25" s="167">
        <f t="shared" si="0"/>
        <v>483012</v>
      </c>
      <c r="E25" s="62">
        <v>483012</v>
      </c>
      <c r="F25" s="167">
        <v>0</v>
      </c>
      <c r="G25" s="63"/>
      <c r="H25" s="63"/>
      <c r="I25" s="63"/>
      <c r="J25" s="63"/>
      <c r="K25" s="63"/>
    </row>
    <row r="26" ht="20.25" customHeight="1" spans="1:10">
      <c r="A26" s="94"/>
      <c r="B26" s="174"/>
      <c r="C26" s="166" t="s">
        <v>56</v>
      </c>
      <c r="D26" s="167">
        <f t="shared" si="0"/>
        <v>0</v>
      </c>
      <c r="E26" s="167"/>
      <c r="F26" s="167">
        <v>0</v>
      </c>
      <c r="G26" s="63"/>
      <c r="H26" s="63"/>
      <c r="I26" s="63"/>
      <c r="J26" s="63"/>
    </row>
    <row r="27" ht="20.25" customHeight="1" spans="1:10">
      <c r="A27" s="94"/>
      <c r="B27" s="174"/>
      <c r="C27" s="176" t="s">
        <v>57</v>
      </c>
      <c r="D27" s="167">
        <f t="shared" si="0"/>
        <v>0</v>
      </c>
      <c r="E27" s="167"/>
      <c r="F27" s="167">
        <v>0</v>
      </c>
      <c r="G27" s="63"/>
      <c r="H27" s="63"/>
      <c r="I27" s="63"/>
      <c r="J27" s="63"/>
    </row>
    <row r="28" ht="20.25" customHeight="1" spans="1:10">
      <c r="A28" s="94"/>
      <c r="B28" s="174"/>
      <c r="C28" s="166" t="s">
        <v>58</v>
      </c>
      <c r="D28" s="167">
        <f t="shared" si="0"/>
        <v>0</v>
      </c>
      <c r="E28" s="167"/>
      <c r="F28" s="167">
        <v>0</v>
      </c>
      <c r="G28" s="63"/>
      <c r="J28" s="63"/>
    </row>
    <row r="29" ht="20.25" customHeight="1" spans="1:9">
      <c r="A29" s="94"/>
      <c r="B29" s="174"/>
      <c r="C29" s="166" t="s">
        <v>59</v>
      </c>
      <c r="D29" s="167">
        <f t="shared" si="0"/>
        <v>0</v>
      </c>
      <c r="E29" s="167">
        <v>0</v>
      </c>
      <c r="F29" s="167">
        <v>0</v>
      </c>
      <c r="G29" s="63"/>
      <c r="H29" s="63"/>
      <c r="I29" s="63"/>
    </row>
    <row r="30" ht="20.25" customHeight="1" spans="1:12">
      <c r="A30" s="94"/>
      <c r="B30" s="174"/>
      <c r="C30" s="166" t="s">
        <v>60</v>
      </c>
      <c r="D30" s="167">
        <f t="shared" si="0"/>
        <v>0</v>
      </c>
      <c r="E30" s="167">
        <v>0</v>
      </c>
      <c r="F30" s="167">
        <v>0</v>
      </c>
      <c r="G30" s="63"/>
      <c r="H30" s="63"/>
      <c r="I30" s="63"/>
      <c r="J30" s="63"/>
      <c r="K30" s="63"/>
      <c r="L30" s="63"/>
    </row>
    <row r="31" ht="20.25" customHeight="1" spans="1:11">
      <c r="A31" s="94"/>
      <c r="B31" s="174"/>
      <c r="C31" s="166" t="s">
        <v>61</v>
      </c>
      <c r="D31" s="167">
        <f t="shared" si="0"/>
        <v>0</v>
      </c>
      <c r="E31" s="167">
        <v>0</v>
      </c>
      <c r="F31" s="167">
        <v>0</v>
      </c>
      <c r="G31" s="63"/>
      <c r="H31" s="63"/>
      <c r="I31" s="63"/>
      <c r="J31" s="63"/>
      <c r="K31" s="63"/>
    </row>
    <row r="32" ht="20.25" customHeight="1" spans="1:9">
      <c r="A32" s="94"/>
      <c r="B32" s="174"/>
      <c r="C32" s="176" t="s">
        <v>62</v>
      </c>
      <c r="D32" s="167">
        <f t="shared" si="0"/>
        <v>0</v>
      </c>
      <c r="E32" s="167">
        <v>0</v>
      </c>
      <c r="F32" s="167">
        <v>0</v>
      </c>
      <c r="G32" s="63"/>
      <c r="H32" s="63"/>
      <c r="I32" s="63"/>
    </row>
    <row r="33" ht="20.25" customHeight="1" spans="1:7">
      <c r="A33" s="94"/>
      <c r="B33" s="174"/>
      <c r="C33" s="176" t="s">
        <v>63</v>
      </c>
      <c r="D33" s="167">
        <f t="shared" si="0"/>
        <v>0</v>
      </c>
      <c r="E33" s="167">
        <v>0</v>
      </c>
      <c r="F33" s="167">
        <v>0</v>
      </c>
      <c r="G33" s="63"/>
    </row>
    <row r="34" ht="20.25" customHeight="1" spans="1:6">
      <c r="A34" s="17" t="s">
        <v>64</v>
      </c>
      <c r="B34" s="177">
        <f>SUM(B6,B9)</f>
        <v>6768225.98</v>
      </c>
      <c r="C34" s="55" t="s">
        <v>65</v>
      </c>
      <c r="D34" s="167">
        <f t="shared" ref="D34:F34" si="1">SUM(D6:D33)</f>
        <v>6768225.98</v>
      </c>
      <c r="E34" s="167">
        <f t="shared" si="1"/>
        <v>6768225.98</v>
      </c>
      <c r="F34" s="167">
        <f t="shared" si="1"/>
        <v>0</v>
      </c>
    </row>
    <row r="35" customHeight="1" spans="2:3">
      <c r="B35" s="63"/>
      <c r="C35" s="63"/>
    </row>
    <row r="36" customHeight="1" spans="2:2">
      <c r="B36" s="63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865277777777778" right="0.865277777777778" top="0.826388888888889" bottom="0.511805555555556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3"/>
  <sheetViews>
    <sheetView showZeros="0" workbookViewId="0">
      <selection activeCell="A6" sqref="A6:C6"/>
    </sheetView>
  </sheetViews>
  <sheetFormatPr defaultColWidth="9.125" defaultRowHeight="12.75" customHeight="1" outlineLevelCol="5"/>
  <cols>
    <col min="1" max="1" width="12" customWidth="1"/>
    <col min="2" max="2" width="17" customWidth="1"/>
    <col min="3" max="3" width="24.5" customWidth="1"/>
    <col min="4" max="4" width="16.375" customWidth="1"/>
    <col min="5" max="5" width="15.625" customWidth="1"/>
    <col min="6" max="6" width="14.875" customWidth="1"/>
  </cols>
  <sheetData>
    <row r="1" ht="37.5" customHeight="1" spans="1:6">
      <c r="A1" s="64" t="s">
        <v>99</v>
      </c>
      <c r="B1" s="64"/>
      <c r="C1" s="64"/>
      <c r="D1" s="64"/>
      <c r="E1" s="64"/>
      <c r="F1" s="64"/>
    </row>
    <row r="2" ht="25.5" customHeight="1" spans="1:6">
      <c r="A2" s="84" t="str">
        <f>(部门基本情况表!A2)</f>
        <v>编报单位：万荣县皇甫乡埝底联合学区</v>
      </c>
      <c r="B2" s="84"/>
      <c r="C2" s="84"/>
      <c r="F2" s="53" t="s">
        <v>25</v>
      </c>
    </row>
    <row r="3" ht="31.5" customHeight="1" spans="1:6">
      <c r="A3" s="11" t="s">
        <v>100</v>
      </c>
      <c r="B3" s="156"/>
      <c r="C3" s="86"/>
      <c r="D3" s="87" t="s">
        <v>80</v>
      </c>
      <c r="E3" s="87" t="s">
        <v>81</v>
      </c>
      <c r="F3" s="87" t="s">
        <v>82</v>
      </c>
    </row>
    <row r="4" ht="34.5" customHeight="1" spans="1:6">
      <c r="A4" s="17" t="s">
        <v>72</v>
      </c>
      <c r="B4" s="55" t="s">
        <v>73</v>
      </c>
      <c r="C4" s="68" t="s">
        <v>101</v>
      </c>
      <c r="D4" s="87"/>
      <c r="E4" s="87"/>
      <c r="F4" s="87"/>
    </row>
    <row r="5" ht="31.5" customHeight="1" spans="1:6">
      <c r="A5" s="159"/>
      <c r="B5" s="157"/>
      <c r="C5" s="158" t="s">
        <v>23</v>
      </c>
      <c r="D5" s="148">
        <f>SUM(E5:F5)</f>
        <v>180000</v>
      </c>
      <c r="E5" s="148">
        <f>SUM(E6:E21)</f>
        <v>180000</v>
      </c>
      <c r="F5" s="148">
        <f>SUM(F6:F21)</f>
        <v>0</v>
      </c>
    </row>
    <row r="6" ht="31.5" customHeight="1" spans="1:6">
      <c r="A6" s="117" t="s">
        <v>76</v>
      </c>
      <c r="B6" s="117" t="s">
        <v>77</v>
      </c>
      <c r="C6" s="117" t="s">
        <v>84</v>
      </c>
      <c r="D6" s="148">
        <f t="shared" ref="D6:D22" si="0">SUM(E6:F6)</f>
        <v>180000</v>
      </c>
      <c r="E6" s="148">
        <v>180000</v>
      </c>
      <c r="F6" s="148"/>
    </row>
    <row r="7" ht="31.5" customHeight="1" spans="1:6">
      <c r="A7" s="117"/>
      <c r="B7" s="117"/>
      <c r="C7" s="117"/>
      <c r="D7" s="148">
        <f t="shared" si="0"/>
        <v>0</v>
      </c>
      <c r="E7" s="148"/>
      <c r="F7" s="148"/>
    </row>
    <row r="8" ht="31.5" customHeight="1" spans="1:6">
      <c r="A8" s="117"/>
      <c r="B8" s="117"/>
      <c r="C8" s="117"/>
      <c r="D8" s="148">
        <f t="shared" si="0"/>
        <v>0</v>
      </c>
      <c r="E8" s="148"/>
      <c r="F8" s="148"/>
    </row>
    <row r="9" ht="31.5" customHeight="1" spans="1:6">
      <c r="A9" s="117"/>
      <c r="B9" s="117"/>
      <c r="C9" s="117"/>
      <c r="D9" s="148">
        <f t="shared" si="0"/>
        <v>0</v>
      </c>
      <c r="E9" s="148"/>
      <c r="F9" s="148"/>
    </row>
    <row r="10" ht="31.5" customHeight="1" spans="1:6">
      <c r="A10" s="159"/>
      <c r="B10" s="157"/>
      <c r="C10" s="158"/>
      <c r="D10" s="148">
        <f t="shared" si="0"/>
        <v>0</v>
      </c>
      <c r="E10" s="148"/>
      <c r="F10" s="148"/>
    </row>
    <row r="11" ht="31.5" customHeight="1" spans="1:6">
      <c r="A11" s="159"/>
      <c r="B11" s="157"/>
      <c r="C11" s="158"/>
      <c r="D11" s="148">
        <f t="shared" si="0"/>
        <v>0</v>
      </c>
      <c r="E11" s="148"/>
      <c r="F11" s="148"/>
    </row>
    <row r="12" ht="31.5" customHeight="1" spans="1:6">
      <c r="A12" s="159"/>
      <c r="B12" s="157"/>
      <c r="C12" s="158"/>
      <c r="D12" s="148">
        <f t="shared" si="0"/>
        <v>0</v>
      </c>
      <c r="E12" s="148"/>
      <c r="F12" s="148"/>
    </row>
    <row r="13" ht="31.5" customHeight="1" spans="1:6">
      <c r="A13" s="159"/>
      <c r="B13" s="159"/>
      <c r="C13" s="159"/>
      <c r="D13" s="148">
        <f t="shared" si="0"/>
        <v>0</v>
      </c>
      <c r="E13" s="148"/>
      <c r="F13" s="148"/>
    </row>
    <row r="14" ht="31.5" customHeight="1" spans="1:6">
      <c r="A14" s="159"/>
      <c r="B14" s="159"/>
      <c r="C14" s="159"/>
      <c r="D14" s="148">
        <f t="shared" si="0"/>
        <v>0</v>
      </c>
      <c r="E14" s="148"/>
      <c r="F14" s="148"/>
    </row>
    <row r="15" ht="31.5" customHeight="1" spans="1:6">
      <c r="A15" s="159"/>
      <c r="B15" s="159"/>
      <c r="C15" s="159"/>
      <c r="D15" s="148">
        <f t="shared" si="0"/>
        <v>0</v>
      </c>
      <c r="E15" s="148"/>
      <c r="F15" s="148"/>
    </row>
    <row r="16" ht="31.5" customHeight="1" spans="1:6">
      <c r="A16" s="159"/>
      <c r="B16" s="159"/>
      <c r="C16" s="159"/>
      <c r="D16" s="148">
        <f t="shared" si="0"/>
        <v>0</v>
      </c>
      <c r="E16" s="148"/>
      <c r="F16" s="148"/>
    </row>
    <row r="17" ht="31.5" customHeight="1" spans="1:6">
      <c r="A17" s="159"/>
      <c r="B17" s="159"/>
      <c r="C17" s="159"/>
      <c r="D17" s="148">
        <f t="shared" si="0"/>
        <v>0</v>
      </c>
      <c r="E17" s="148"/>
      <c r="F17" s="148"/>
    </row>
    <row r="18" ht="31.5" customHeight="1" spans="1:6">
      <c r="A18" s="159"/>
      <c r="B18" s="159"/>
      <c r="C18" s="159"/>
      <c r="D18" s="148">
        <f t="shared" si="0"/>
        <v>0</v>
      </c>
      <c r="E18" s="148"/>
      <c r="F18" s="148"/>
    </row>
    <row r="19" ht="31.5" customHeight="1" spans="1:6">
      <c r="A19" s="159"/>
      <c r="B19" s="159"/>
      <c r="C19" s="159"/>
      <c r="D19" s="148">
        <f t="shared" si="0"/>
        <v>0</v>
      </c>
      <c r="E19" s="148"/>
      <c r="F19" s="148"/>
    </row>
    <row r="20" ht="31.5" customHeight="1" spans="1:6">
      <c r="A20" s="159"/>
      <c r="B20" s="159"/>
      <c r="C20" s="159"/>
      <c r="D20" s="148">
        <f t="shared" si="0"/>
        <v>0</v>
      </c>
      <c r="E20" s="148"/>
      <c r="F20" s="148"/>
    </row>
    <row r="21" ht="31.5" customHeight="1" spans="1:6">
      <c r="A21" s="159"/>
      <c r="B21" s="159"/>
      <c r="C21" s="159"/>
      <c r="D21" s="148">
        <f t="shared" si="0"/>
        <v>0</v>
      </c>
      <c r="E21" s="148"/>
      <c r="F21" s="148"/>
    </row>
    <row r="22" customHeight="1" spans="2:4">
      <c r="B22" s="63"/>
      <c r="C22" s="63"/>
      <c r="D22" s="63"/>
    </row>
    <row r="23" customHeight="1" spans="2:3">
      <c r="B23" s="63"/>
      <c r="C23" s="63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865277777777778" right="0.865277777777778" top="1.0625" bottom="0.786805555555556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23"/>
  <sheetViews>
    <sheetView showGridLines="0" showZeros="0" topLeftCell="A3" workbookViewId="0">
      <selection activeCell="F14" sqref="F14"/>
    </sheetView>
  </sheetViews>
  <sheetFormatPr defaultColWidth="9.125" defaultRowHeight="12.75" customHeight="1" outlineLevelCol="5"/>
  <cols>
    <col min="1" max="1" width="11.375" customWidth="1"/>
    <col min="2" max="2" width="17.125" customWidth="1"/>
    <col min="3" max="3" width="27.625" customWidth="1"/>
    <col min="4" max="4" width="15.625" customWidth="1"/>
    <col min="5" max="5" width="14" customWidth="1"/>
    <col min="6" max="6" width="13.875" customWidth="1"/>
  </cols>
  <sheetData>
    <row r="1" ht="36" customHeight="1" spans="1:6">
      <c r="A1" s="64" t="s">
        <v>102</v>
      </c>
      <c r="B1" s="64"/>
      <c r="C1" s="64"/>
      <c r="D1" s="64"/>
      <c r="E1" s="64"/>
      <c r="F1" s="64"/>
    </row>
    <row r="2" ht="28.5" customHeight="1" spans="1:6">
      <c r="A2" s="84" t="str">
        <f>(部门基本情况表!A2)</f>
        <v>编报单位：万荣县皇甫乡埝底联合学区</v>
      </c>
      <c r="B2" s="84"/>
      <c r="C2" s="84"/>
      <c r="D2" s="84"/>
      <c r="F2" s="53" t="s">
        <v>25</v>
      </c>
    </row>
    <row r="3" ht="33.75" customHeight="1" spans="1:6">
      <c r="A3" s="11" t="s">
        <v>103</v>
      </c>
      <c r="B3" s="156"/>
      <c r="C3" s="86"/>
      <c r="D3" s="87" t="s">
        <v>80</v>
      </c>
      <c r="E3" s="87" t="s">
        <v>81</v>
      </c>
      <c r="F3" s="87" t="s">
        <v>82</v>
      </c>
    </row>
    <row r="4" ht="33" customHeight="1" spans="1:6">
      <c r="A4" s="17" t="s">
        <v>72</v>
      </c>
      <c r="B4" s="55" t="s">
        <v>73</v>
      </c>
      <c r="C4" s="68" t="s">
        <v>101</v>
      </c>
      <c r="D4" s="87"/>
      <c r="E4" s="87"/>
      <c r="F4" s="87"/>
    </row>
    <row r="5" ht="31.5" customHeight="1" spans="1:6">
      <c r="A5" s="157"/>
      <c r="B5" s="157"/>
      <c r="C5" s="158" t="s">
        <v>104</v>
      </c>
      <c r="D5" s="62">
        <f>SUM(E5:F5)</f>
        <v>6588225.98</v>
      </c>
      <c r="E5" s="62">
        <f>SUM(E6:E21)</f>
        <v>6505789.98</v>
      </c>
      <c r="F5" s="62">
        <f>SUM(F6:F21)</f>
        <v>82436</v>
      </c>
    </row>
    <row r="6" ht="31.5" customHeight="1" spans="1:6">
      <c r="A6" s="117" t="str">
        <f>'一般公共预算财政拨款基本及项目经济分类总表（八）'!A6</f>
        <v>2050299</v>
      </c>
      <c r="B6" s="117" t="str">
        <f>'一般公共预算财政拨款基本及项目经济分类总表（八）'!B6</f>
        <v>其他普通教育支出</v>
      </c>
      <c r="C6" s="117" t="str">
        <f>'一般公共预算财政拨款基本及项目经济分类总表（八）'!C6</f>
        <v>基本支出</v>
      </c>
      <c r="D6" s="62">
        <f t="shared" ref="D6:D21" si="0">SUM(E6:F6)</f>
        <v>4996402</v>
      </c>
      <c r="E6" s="62">
        <f>SUM('一般公共预算财政拨款基本及项目经济分类总表（八）'!E6)</f>
        <v>4996402</v>
      </c>
      <c r="F6" s="62"/>
    </row>
    <row r="7" ht="31.5" customHeight="1" spans="1:6">
      <c r="A7" s="117" t="str">
        <f>'一般公共预算财政拨款基本及项目经济分类总表（八）'!A7</f>
        <v>2080505</v>
      </c>
      <c r="B7" s="117" t="str">
        <f>'一般公共预算财政拨款基本及项目经济分类总表（八）'!B7</f>
        <v>机关事业单位基本养老保险缴费支出</v>
      </c>
      <c r="C7" s="117" t="str">
        <f>'一般公共预算财政拨款基本及项目经济分类总表（八）'!C7</f>
        <v>机关事业单位基本养老       保险缴费</v>
      </c>
      <c r="D7" s="62">
        <f t="shared" si="0"/>
        <v>713324.64</v>
      </c>
      <c r="E7" s="62">
        <f>SUM('一般公共预算财政拨款基本及项目经济分类总表（八）'!E7)</f>
        <v>713324.64</v>
      </c>
      <c r="F7" s="62"/>
    </row>
    <row r="8" ht="31.5" customHeight="1" spans="1:6">
      <c r="A8" s="117" t="str">
        <f>'一般公共预算财政拨款基本及项目经济分类总表（八）'!A8</f>
        <v>2089999</v>
      </c>
      <c r="B8" s="117" t="str">
        <f>'一般公共预算财政拨款基本及项目经济分类总表（八）'!B8</f>
        <v>其他社会保障和就业支出</v>
      </c>
      <c r="C8" s="117" t="str">
        <f>'一般公共预算财政拨款基本及项目经济分类总表（八）'!C8</f>
        <v>失业、工伤保险缴费</v>
      </c>
      <c r="D8" s="62">
        <f t="shared" si="0"/>
        <v>23263.2</v>
      </c>
      <c r="E8" s="62">
        <f>SUM('一般公共预算财政拨款基本及项目经济分类总表（八）'!E8)</f>
        <v>23263.2</v>
      </c>
      <c r="F8" s="62"/>
    </row>
    <row r="9" ht="31.5" customHeight="1" spans="1:6">
      <c r="A9" s="117" t="str">
        <f>'一般公共预算财政拨款基本及项目经济分类总表（八）'!A9</f>
        <v>2101102</v>
      </c>
      <c r="B9" s="117" t="str">
        <f>'一般公共预算财政拨款基本及项目经济分类总表（八）'!B9</f>
        <v>事业单位医疗</v>
      </c>
      <c r="C9" s="117" t="str">
        <f>'一般公共预算财政拨款基本及项目经济分类总表（八）'!C9</f>
        <v>职工基本医疗保险缴费</v>
      </c>
      <c r="D9" s="62">
        <f t="shared" si="0"/>
        <v>289788.14</v>
      </c>
      <c r="E9" s="62">
        <f>SUM('一般公共预算财政拨款基本及项目经济分类总表（八）'!E9)</f>
        <v>289788.14</v>
      </c>
      <c r="F9" s="62"/>
    </row>
    <row r="10" ht="31.5" customHeight="1" spans="1:6">
      <c r="A10" s="117" t="str">
        <f>'一般公共预算财政拨款基本及项目经济分类总表（八）'!A10</f>
        <v>2210201</v>
      </c>
      <c r="B10" s="117" t="str">
        <f>'一般公共预算财政拨款基本及项目经济分类总表（八）'!B10</f>
        <v>住房公积金</v>
      </c>
      <c r="C10" s="117" t="str">
        <f>'一般公共预算财政拨款基本及项目经济分类总表（八）'!C10</f>
        <v>住房公积金</v>
      </c>
      <c r="D10" s="62">
        <f t="shared" si="0"/>
        <v>483012</v>
      </c>
      <c r="E10" s="62">
        <f>SUM('一般公共预算财政拨款基本及项目经济分类总表（八）'!E10)</f>
        <v>483012</v>
      </c>
      <c r="F10" s="62"/>
    </row>
    <row r="11" ht="31.5" customHeight="1" spans="1:6">
      <c r="A11" s="117" t="str">
        <f>'一般公共预算财政拨款基本及项目经济分类总表（八）'!A11</f>
        <v>2050299</v>
      </c>
      <c r="B11" s="117" t="str">
        <f>'一般公共预算财政拨款基本及项目经济分类总表（八）'!B11</f>
        <v>其他普通教育支出</v>
      </c>
      <c r="C11" s="117" t="str">
        <f>'一般公共预算财政拨款基本及项目经济分类总表（八）'!C11</f>
        <v>农村中小学转移支付</v>
      </c>
      <c r="D11" s="62">
        <f t="shared" si="0"/>
        <v>20200</v>
      </c>
      <c r="E11" s="62"/>
      <c r="F11" s="62">
        <f>SUM('一般公共预算财政拨款基本及项目经济分类总表（八）'!F11)</f>
        <v>20200</v>
      </c>
    </row>
    <row r="12" ht="31.5" customHeight="1" spans="1:6">
      <c r="A12" s="117" t="str">
        <f>'一般公共预算财政拨款基本及项目经济分类总表（八）'!A12</f>
        <v>2050299</v>
      </c>
      <c r="B12" s="117" t="str">
        <f>'一般公共预算财政拨款基本及项目经济分类总表（八）'!B12</f>
        <v>其他普通教育支出</v>
      </c>
      <c r="C12" s="117" t="str">
        <f>'一般公共预算财政拨款基本及项目经济分类总表（八）'!C12</f>
        <v>义务教育薄弱环节改善与能力提升</v>
      </c>
      <c r="D12" s="62">
        <f t="shared" si="0"/>
        <v>28836</v>
      </c>
      <c r="E12" s="62"/>
      <c r="F12" s="62">
        <f>SUM('一般公共预算财政拨款基本及项目经济分类总表（八）'!F12)</f>
        <v>28836</v>
      </c>
    </row>
    <row r="13" ht="31.5" customHeight="1" spans="1:6">
      <c r="A13" s="117" t="str">
        <f>'一般公共预算财政拨款基本及项目经济分类总表（八）'!A13</f>
        <v>2050299</v>
      </c>
      <c r="B13" s="117" t="str">
        <f>'一般公共预算财政拨款基本及项目经济分类总表（八）'!B13</f>
        <v>其他普通教育支出</v>
      </c>
      <c r="C13" s="117" t="str">
        <f>'一般公共预算财政拨款基本及项目经济分类总表（八）'!C13</f>
        <v>保安人员费用</v>
      </c>
      <c r="D13" s="62">
        <f t="shared" si="0"/>
        <v>16000</v>
      </c>
      <c r="E13" s="62">
        <f>SUM('一般公共预算财政拨款基本及项目经济分类总表（八）'!E13)</f>
        <v>0</v>
      </c>
      <c r="F13" s="62">
        <v>16000</v>
      </c>
    </row>
    <row r="14" ht="31.5" customHeight="1" spans="1:6">
      <c r="A14" s="117" t="s">
        <v>105</v>
      </c>
      <c r="B14" s="117" t="s">
        <v>85</v>
      </c>
      <c r="C14" s="117" t="s">
        <v>88</v>
      </c>
      <c r="D14" s="62">
        <f t="shared" si="0"/>
        <v>17400</v>
      </c>
      <c r="E14" s="62"/>
      <c r="F14" s="62">
        <v>17400</v>
      </c>
    </row>
    <row r="15" ht="31.5" customHeight="1" spans="1:6">
      <c r="A15" s="117"/>
      <c r="B15" s="117"/>
      <c r="C15" s="117"/>
      <c r="D15" s="62">
        <f t="shared" si="0"/>
        <v>0</v>
      </c>
      <c r="E15" s="62"/>
      <c r="F15" s="62">
        <f>SUM('一般公共预算财政拨款基本及项目经济分类总表（八）'!F15)</f>
        <v>0</v>
      </c>
    </row>
    <row r="16" ht="31.5" customHeight="1" spans="1:6">
      <c r="A16" s="117" t="str">
        <f>'一般公共预算财政拨款基本及项目经济分类总表（八）'!A14</f>
        <v>2050299</v>
      </c>
      <c r="B16" s="117" t="str">
        <f>'一般公共预算财政拨款基本及项目经济分类总表（八）'!B14</f>
        <v>其他普通教育支出</v>
      </c>
      <c r="C16" s="117" t="str">
        <f>'一般公共预算财政拨款基本及项目经济分类总表（八）'!C14</f>
        <v>临聘人员费用</v>
      </c>
      <c r="D16" s="62">
        <f t="shared" si="0"/>
        <v>0</v>
      </c>
      <c r="E16" s="62"/>
      <c r="F16" s="62">
        <f>SUM('一般公共预算财政拨款基本及项目经济分类总表（八）'!F16)</f>
        <v>0</v>
      </c>
    </row>
    <row r="17" ht="31.5" customHeight="1" spans="1:6">
      <c r="A17" s="117">
        <f>'一般公共预算财政拨款基本及项目经济分类总表（八）'!A15</f>
        <v>0</v>
      </c>
      <c r="B17" s="117">
        <f>'一般公共预算财政拨款基本及项目经济分类总表（八）'!B15</f>
        <v>0</v>
      </c>
      <c r="C17" s="117">
        <f>'一般公共预算财政拨款基本及项目经济分类总表（八）'!C15</f>
        <v>0</v>
      </c>
      <c r="D17" s="62">
        <f t="shared" si="0"/>
        <v>0</v>
      </c>
      <c r="E17" s="62"/>
      <c r="F17" s="62">
        <f>SUM('一般公共预算财政拨款基本及项目经济分类总表（八）'!F17)</f>
        <v>0</v>
      </c>
    </row>
    <row r="18" ht="31.5" customHeight="1" spans="1:6">
      <c r="A18" s="117">
        <f>'一般公共预算财政拨款基本及项目经济分类总表（八）'!A18</f>
        <v>0</v>
      </c>
      <c r="B18" s="117">
        <f>'一般公共预算财政拨款基本及项目经济分类总表（八）'!B18</f>
        <v>0</v>
      </c>
      <c r="C18" s="117">
        <f>'一般公共预算财政拨款基本及项目经济分类总表（八）'!C18</f>
        <v>0</v>
      </c>
      <c r="D18" s="62">
        <f t="shared" si="0"/>
        <v>0</v>
      </c>
      <c r="E18" s="62"/>
      <c r="F18" s="62">
        <f>SUM('一般公共预算财政拨款基本及项目经济分类总表（八）'!F18)</f>
        <v>0</v>
      </c>
    </row>
    <row r="19" ht="31.5" customHeight="1" spans="1:6">
      <c r="A19" s="117">
        <f>'一般公共预算财政拨款基本及项目经济分类总表（八）'!A19</f>
        <v>0</v>
      </c>
      <c r="B19" s="117">
        <f>'一般公共预算财政拨款基本及项目经济分类总表（八）'!B19</f>
        <v>0</v>
      </c>
      <c r="C19" s="117">
        <f>'一般公共预算财政拨款基本及项目经济分类总表（八）'!C19</f>
        <v>0</v>
      </c>
      <c r="D19" s="62">
        <f t="shared" si="0"/>
        <v>0</v>
      </c>
      <c r="E19" s="62"/>
      <c r="F19" s="62">
        <f>SUM('一般公共预算财政拨款基本及项目经济分类总表（八）'!F19)</f>
        <v>0</v>
      </c>
    </row>
    <row r="20" ht="31.5" customHeight="1" spans="1:6">
      <c r="A20" s="117">
        <f>'一般公共预算财政拨款基本及项目经济分类总表（八）'!A20</f>
        <v>0</v>
      </c>
      <c r="B20" s="117">
        <f>'一般公共预算财政拨款基本及项目经济分类总表（八）'!B20</f>
        <v>0</v>
      </c>
      <c r="C20" s="117">
        <f>'一般公共预算财政拨款基本及项目经济分类总表（八）'!C20</f>
        <v>0</v>
      </c>
      <c r="D20" s="62">
        <f t="shared" si="0"/>
        <v>0</v>
      </c>
      <c r="E20" s="62"/>
      <c r="F20" s="62">
        <f>SUM('一般公共预算财政拨款基本及项目经济分类总表（八）'!F20)</f>
        <v>0</v>
      </c>
    </row>
    <row r="21" ht="31.5" customHeight="1" spans="1:6">
      <c r="A21" s="117">
        <f>'一般公共预算财政拨款基本及项目经济分类总表（八）'!A21</f>
        <v>0</v>
      </c>
      <c r="B21" s="117">
        <f>'一般公共预算财政拨款基本及项目经济分类总表（八）'!B21</f>
        <v>0</v>
      </c>
      <c r="C21" s="117">
        <f>'一般公共预算财政拨款基本及项目经济分类总表（八）'!C21</f>
        <v>0</v>
      </c>
      <c r="D21" s="62">
        <f t="shared" si="0"/>
        <v>0</v>
      </c>
      <c r="E21" s="62"/>
      <c r="F21" s="62">
        <f>SUM('一般公共预算财政拨款基本及项目经济分类总表（八）'!F21)</f>
        <v>0</v>
      </c>
    </row>
    <row r="22" customHeight="1" spans="2:4">
      <c r="B22" s="63"/>
      <c r="C22" s="63"/>
      <c r="D22" s="63"/>
    </row>
    <row r="23" customHeight="1" spans="2:3">
      <c r="B23" s="63"/>
      <c r="C23" s="63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workbookViewId="0">
      <selection activeCell="G24" sqref="G24"/>
    </sheetView>
  </sheetViews>
  <sheetFormatPr defaultColWidth="9.125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64" t="s">
        <v>106</v>
      </c>
      <c r="B1" s="64"/>
      <c r="C1" s="64"/>
      <c r="D1" s="64"/>
    </row>
    <row r="2" ht="22.5" customHeight="1" spans="1:4">
      <c r="A2" s="84" t="str">
        <f>(部门基本情况表!A2)</f>
        <v>编报单位：万荣县皇甫乡埝底联合学区</v>
      </c>
      <c r="B2" s="84"/>
      <c r="C2" s="84"/>
      <c r="D2" s="85" t="s">
        <v>25</v>
      </c>
    </row>
    <row r="3" ht="39.75" customHeight="1" spans="1:4">
      <c r="A3" s="54" t="s">
        <v>107</v>
      </c>
      <c r="B3" s="54" t="s">
        <v>108</v>
      </c>
      <c r="C3" s="54" t="s">
        <v>107</v>
      </c>
      <c r="D3" s="54" t="s">
        <v>108</v>
      </c>
    </row>
    <row r="4" ht="21.6" customHeight="1" spans="1:4">
      <c r="A4" s="142" t="s">
        <v>23</v>
      </c>
      <c r="B4" s="143">
        <f>SUM(B5,D5,B15,B21)</f>
        <v>6505789.98</v>
      </c>
      <c r="C4" s="144"/>
      <c r="D4" s="145"/>
    </row>
    <row r="5" ht="21.6" customHeight="1" spans="1:4">
      <c r="A5" s="146" t="s">
        <v>109</v>
      </c>
      <c r="B5" s="147">
        <f>SUM(B6:B14)</f>
        <v>6487676.98</v>
      </c>
      <c r="C5" s="146" t="s">
        <v>110</v>
      </c>
      <c r="D5" s="148">
        <f>SUM(D6,D23,D26)</f>
        <v>18113</v>
      </c>
    </row>
    <row r="6" ht="21.6" customHeight="1" spans="1:4">
      <c r="A6" s="146" t="s">
        <v>111</v>
      </c>
      <c r="B6" s="147">
        <v>2676214</v>
      </c>
      <c r="C6" s="146" t="s">
        <v>112</v>
      </c>
      <c r="D6" s="148">
        <f>SUM(D7:D22)</f>
        <v>0</v>
      </c>
    </row>
    <row r="7" ht="21.6" customHeight="1" spans="1:4">
      <c r="A7" s="146" t="s">
        <v>113</v>
      </c>
      <c r="B7" s="147">
        <v>741400</v>
      </c>
      <c r="C7" s="146" t="s">
        <v>114</v>
      </c>
      <c r="D7" s="148"/>
    </row>
    <row r="8" ht="21.6" customHeight="1" spans="1:4">
      <c r="A8" s="149" t="s">
        <v>115</v>
      </c>
      <c r="B8" s="147">
        <v>1342920</v>
      </c>
      <c r="C8" s="146" t="s">
        <v>116</v>
      </c>
      <c r="D8" s="148"/>
    </row>
    <row r="9" ht="21.6" customHeight="1" spans="1:4">
      <c r="A9" s="150" t="s">
        <v>117</v>
      </c>
      <c r="B9" s="147">
        <v>217755</v>
      </c>
      <c r="C9" s="146" t="s">
        <v>118</v>
      </c>
      <c r="D9" s="148"/>
    </row>
    <row r="10" ht="21.6" customHeight="1" spans="1:4">
      <c r="A10" s="150" t="s">
        <v>119</v>
      </c>
      <c r="B10" s="147">
        <v>713324.64</v>
      </c>
      <c r="C10" s="150" t="s">
        <v>120</v>
      </c>
      <c r="D10" s="148"/>
    </row>
    <row r="11" ht="21.6" customHeight="1" spans="1:4">
      <c r="A11" s="150" t="s">
        <v>121</v>
      </c>
      <c r="B11" s="147">
        <v>289788.14</v>
      </c>
      <c r="C11" s="150" t="s">
        <v>122</v>
      </c>
      <c r="D11" s="148"/>
    </row>
    <row r="12" ht="21.6" customHeight="1" spans="1:4">
      <c r="A12" s="150" t="s">
        <v>123</v>
      </c>
      <c r="B12" s="147">
        <v>23263.2</v>
      </c>
      <c r="C12" s="150" t="s">
        <v>124</v>
      </c>
      <c r="D12" s="148"/>
    </row>
    <row r="13" ht="21.6" customHeight="1" spans="1:4">
      <c r="A13" s="149" t="s">
        <v>125</v>
      </c>
      <c r="B13" s="147">
        <v>483012</v>
      </c>
      <c r="C13" s="150" t="s">
        <v>126</v>
      </c>
      <c r="D13" s="148"/>
    </row>
    <row r="14" ht="21.6" customHeight="1" spans="1:4">
      <c r="A14" s="149" t="s">
        <v>127</v>
      </c>
      <c r="B14" s="147"/>
      <c r="C14" s="150" t="s">
        <v>128</v>
      </c>
      <c r="D14" s="148"/>
    </row>
    <row r="15" ht="21.6" customHeight="1" spans="1:4">
      <c r="A15" s="150" t="s">
        <v>129</v>
      </c>
      <c r="B15" s="147">
        <f>SUM(B16:B20)</f>
        <v>0</v>
      </c>
      <c r="C15" s="150" t="s">
        <v>130</v>
      </c>
      <c r="D15" s="148"/>
    </row>
    <row r="16" ht="21.6" customHeight="1" spans="1:4">
      <c r="A16" s="150" t="s">
        <v>131</v>
      </c>
      <c r="B16" s="148"/>
      <c r="C16" s="151" t="s">
        <v>132</v>
      </c>
      <c r="D16" s="148"/>
    </row>
    <row r="17" ht="21.6" customHeight="1" spans="1:4">
      <c r="A17" s="150" t="s">
        <v>133</v>
      </c>
      <c r="B17" s="148"/>
      <c r="C17" s="151" t="s">
        <v>134</v>
      </c>
      <c r="D17" s="148"/>
    </row>
    <row r="18" ht="21.6" customHeight="1" spans="1:4">
      <c r="A18" s="150" t="s">
        <v>135</v>
      </c>
      <c r="B18" s="148"/>
      <c r="C18" s="150" t="s">
        <v>136</v>
      </c>
      <c r="D18" s="148"/>
    </row>
    <row r="19" ht="21.6" customHeight="1" spans="1:4">
      <c r="A19" s="150" t="s">
        <v>137</v>
      </c>
      <c r="B19" s="148"/>
      <c r="C19" s="150" t="s">
        <v>138</v>
      </c>
      <c r="D19" s="148"/>
    </row>
    <row r="20" ht="21.6" customHeight="1" spans="1:4">
      <c r="A20" s="150" t="s">
        <v>139</v>
      </c>
      <c r="B20" s="148"/>
      <c r="C20" s="150" t="s">
        <v>140</v>
      </c>
      <c r="D20" s="148"/>
    </row>
    <row r="21" ht="21.6" customHeight="1" spans="1:4">
      <c r="A21" s="149" t="s">
        <v>141</v>
      </c>
      <c r="B21" s="148">
        <f>SUM(B22:B24)</f>
        <v>0</v>
      </c>
      <c r="C21" s="152" t="s">
        <v>142</v>
      </c>
      <c r="D21" s="148"/>
    </row>
    <row r="22" ht="21.6" customHeight="1" spans="1:4">
      <c r="A22" s="149" t="s">
        <v>143</v>
      </c>
      <c r="B22" s="148"/>
      <c r="C22" s="149" t="s">
        <v>144</v>
      </c>
      <c r="D22" s="153"/>
    </row>
    <row r="23" ht="21.6" customHeight="1" spans="1:4">
      <c r="A23" s="149" t="s">
        <v>145</v>
      </c>
      <c r="B23" s="148"/>
      <c r="C23" s="150" t="s">
        <v>146</v>
      </c>
      <c r="D23" s="148">
        <f>SUM(D24:D25)</f>
        <v>18113</v>
      </c>
    </row>
    <row r="24" ht="21.6" customHeight="1" spans="1:4">
      <c r="A24" s="149" t="s">
        <v>147</v>
      </c>
      <c r="B24" s="148"/>
      <c r="C24" s="150" t="s">
        <v>148</v>
      </c>
      <c r="D24" s="153">
        <v>12075</v>
      </c>
    </row>
    <row r="25" ht="21.6" customHeight="1" spans="1:4">
      <c r="A25" s="150"/>
      <c r="B25" s="154"/>
      <c r="C25" s="149" t="s">
        <v>149</v>
      </c>
      <c r="D25" s="153">
        <v>6038</v>
      </c>
    </row>
    <row r="26" ht="21.6" customHeight="1" spans="1:4">
      <c r="A26" s="150"/>
      <c r="B26" s="154"/>
      <c r="C26" s="146" t="s">
        <v>150</v>
      </c>
      <c r="D26" s="153">
        <f>SUM(D27:D31)</f>
        <v>0</v>
      </c>
    </row>
    <row r="27" ht="21.6" customHeight="1" spans="1:4">
      <c r="A27" s="150"/>
      <c r="B27" s="154"/>
      <c r="C27" s="146" t="s">
        <v>151</v>
      </c>
      <c r="D27" s="153"/>
    </row>
    <row r="28" ht="21.6" customHeight="1" spans="1:4">
      <c r="A28" s="150"/>
      <c r="B28" s="154"/>
      <c r="C28" s="150" t="s">
        <v>152</v>
      </c>
      <c r="D28" s="153"/>
    </row>
    <row r="29" ht="21.6" customHeight="1" spans="1:4">
      <c r="A29" s="150"/>
      <c r="B29" s="154"/>
      <c r="C29" s="150" t="s">
        <v>153</v>
      </c>
      <c r="D29" s="153"/>
    </row>
    <row r="30" ht="21.6" customHeight="1" spans="1:4">
      <c r="A30" s="150"/>
      <c r="B30" s="154"/>
      <c r="C30" s="150" t="s">
        <v>154</v>
      </c>
      <c r="D30" s="153"/>
    </row>
    <row r="31" ht="21.6" customHeight="1" spans="1:4">
      <c r="A31" s="146"/>
      <c r="B31" s="155"/>
      <c r="C31" s="150" t="s">
        <v>155</v>
      </c>
      <c r="D31" s="148"/>
    </row>
  </sheetData>
  <mergeCells count="3">
    <mergeCell ref="A1:D1"/>
    <mergeCell ref="A2:C2"/>
    <mergeCell ref="B4:D4"/>
  </mergeCells>
  <printOptions horizontalCentered="1" verticalCentered="1"/>
  <pageMargins left="0.865972222222222" right="0.865972222222222" top="0.826388888888889" bottom="0.511805555555556" header="0.511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Y24"/>
  <sheetViews>
    <sheetView workbookViewId="0">
      <pane xSplit="6" ySplit="5" topLeftCell="G6" activePane="bottomRight" state="frozen"/>
      <selection/>
      <selection pane="topRight"/>
      <selection pane="bottomLeft"/>
      <selection pane="bottomRight" activeCell="BQ8" sqref="BQ8"/>
    </sheetView>
  </sheetViews>
  <sheetFormatPr defaultColWidth="9.125" defaultRowHeight="12.75" customHeight="1"/>
  <cols>
    <col min="1" max="1" width="12.125" style="103" customWidth="1"/>
    <col min="2" max="2" width="17.375" style="103" customWidth="1"/>
    <col min="3" max="3" width="27.375" style="103" customWidth="1"/>
    <col min="4" max="4" width="14.375" style="103" customWidth="1"/>
    <col min="5" max="5" width="13.5" style="103" customWidth="1"/>
    <col min="6" max="6" width="13.875" style="103" customWidth="1"/>
    <col min="7" max="7" width="16" style="103" hidden="1" customWidth="1"/>
    <col min="8" max="8" width="13" style="103" hidden="1" customWidth="1"/>
    <col min="9" max="9" width="13.125" style="103" hidden="1" customWidth="1"/>
    <col min="10" max="10" width="12" style="103" hidden="1" customWidth="1"/>
    <col min="11" max="11" width="11.5" style="103" hidden="1" customWidth="1"/>
    <col min="12" max="12" width="12" style="103" hidden="1" customWidth="1"/>
    <col min="13" max="14" width="11.625" style="103" hidden="1" customWidth="1"/>
    <col min="15" max="16" width="11" style="103" hidden="1" customWidth="1"/>
    <col min="17" max="17" width="12.375" style="103" hidden="1" customWidth="1"/>
    <col min="18" max="18" width="11.875" style="103" hidden="1" customWidth="1"/>
    <col min="19" max="19" width="11.125" style="103" hidden="1" customWidth="1"/>
    <col min="20" max="20" width="10.875" style="103" hidden="1" customWidth="1"/>
    <col min="21" max="21" width="8.875" style="103" hidden="1" customWidth="1"/>
    <col min="22" max="22" width="9" style="103" hidden="1" customWidth="1"/>
    <col min="23" max="23" width="9.5" style="103" hidden="1" customWidth="1"/>
    <col min="24" max="24" width="8.5" style="103" hidden="1" customWidth="1"/>
    <col min="25" max="25" width="10.5" style="103" hidden="1" customWidth="1"/>
    <col min="26" max="26" width="10.125" style="103" hidden="1" customWidth="1"/>
    <col min="27" max="28" width="8" style="103" hidden="1" customWidth="1"/>
    <col min="29" max="29" width="10.375" style="103" hidden="1" customWidth="1"/>
    <col min="30" max="30" width="11.125" style="103" hidden="1" customWidth="1"/>
    <col min="31" max="31" width="10" style="103" hidden="1" customWidth="1"/>
    <col min="32" max="32" width="9.875" style="103" hidden="1" customWidth="1"/>
    <col min="33" max="33" width="9.375" style="103" hidden="1" customWidth="1"/>
    <col min="34" max="34" width="8.375" style="103" hidden="1" customWidth="1"/>
    <col min="35" max="35" width="8.125" style="103" hidden="1" customWidth="1"/>
    <col min="36" max="39" width="9.625" style="103" hidden="1" customWidth="1"/>
    <col min="40" max="40" width="9.5" style="103" hidden="1" customWidth="1"/>
    <col min="41" max="41" width="9.625" style="103" hidden="1" customWidth="1"/>
    <col min="42" max="42" width="13" style="103" hidden="1" customWidth="1"/>
    <col min="43" max="43" width="10.375" style="103" hidden="1" customWidth="1"/>
    <col min="44" max="44" width="8" style="103" hidden="1" customWidth="1"/>
    <col min="45" max="46" width="10.625" style="103" hidden="1" customWidth="1"/>
    <col min="47" max="48" width="6.25" style="103" hidden="1" customWidth="1"/>
    <col min="49" max="49" width="8.125" style="103" hidden="1" customWidth="1"/>
    <col min="50" max="52" width="10" style="103" hidden="1" customWidth="1"/>
    <col min="53" max="54" width="8.125" style="103" hidden="1" customWidth="1"/>
    <col min="55" max="55" width="10" style="103" hidden="1" customWidth="1"/>
    <col min="56" max="56" width="8.125" style="103" hidden="1" customWidth="1"/>
    <col min="57" max="57" width="8.625" style="103" hidden="1" customWidth="1"/>
    <col min="58" max="58" width="10" style="103" hidden="1" customWidth="1"/>
    <col min="59" max="59" width="8.125" style="103" hidden="1" customWidth="1"/>
    <col min="60" max="60" width="6.25" style="103" hidden="1" customWidth="1"/>
    <col min="61" max="64" width="8.125" style="103" hidden="1" customWidth="1"/>
    <col min="65" max="65" width="11.875" style="103" hidden="1" customWidth="1"/>
    <col min="66" max="16384" width="9.125" style="103"/>
  </cols>
  <sheetData>
    <row r="1" ht="36" customHeight="1" spans="1:65">
      <c r="A1" s="104" t="s">
        <v>156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 t="s">
        <v>156</v>
      </c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 t="s">
        <v>156</v>
      </c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</row>
    <row r="2" ht="28.5" customHeight="1" spans="1:65">
      <c r="A2" s="105" t="str">
        <f>(部门基本情况表!A2)</f>
        <v>编报单位：万荣县皇甫乡埝底联合学区</v>
      </c>
      <c r="B2" s="105"/>
      <c r="C2" s="105"/>
      <c r="G2" s="106"/>
      <c r="Q2" s="106" t="s">
        <v>25</v>
      </c>
      <c r="R2" s="125" t="str">
        <f>部门基本情况表!A2</f>
        <v>编报单位：万荣县皇甫乡埝底联合学区</v>
      </c>
      <c r="S2" s="125"/>
      <c r="T2" s="125"/>
      <c r="U2" s="125"/>
      <c r="V2" s="125"/>
      <c r="W2" s="125"/>
      <c r="AO2" s="131" t="s">
        <v>25</v>
      </c>
      <c r="AP2" s="132" t="str">
        <f>部门基本情况表!A2</f>
        <v>编报单位：万荣县皇甫乡埝底联合学区</v>
      </c>
      <c r="AQ2" s="133"/>
      <c r="AR2" s="133"/>
      <c r="AS2" s="133"/>
      <c r="AT2" s="133"/>
      <c r="AU2" s="133"/>
      <c r="AV2" s="133"/>
      <c r="BJ2" s="139"/>
      <c r="BK2" s="131" t="s">
        <v>25</v>
      </c>
      <c r="BL2" s="131"/>
      <c r="BM2" s="131"/>
    </row>
    <row r="3" s="100" customFormat="1" ht="41.25" customHeight="1" spans="1:65">
      <c r="A3" s="107" t="s">
        <v>28</v>
      </c>
      <c r="B3" s="107"/>
      <c r="C3" s="107"/>
      <c r="D3" s="108" t="s">
        <v>80</v>
      </c>
      <c r="E3" s="108" t="s">
        <v>81</v>
      </c>
      <c r="F3" s="108" t="s">
        <v>82</v>
      </c>
      <c r="G3" s="109" t="s">
        <v>157</v>
      </c>
      <c r="H3" s="109" t="s">
        <v>158</v>
      </c>
      <c r="I3" s="122" t="s">
        <v>159</v>
      </c>
      <c r="J3" s="123"/>
      <c r="K3" s="123"/>
      <c r="L3" s="123"/>
      <c r="M3" s="122" t="s">
        <v>160</v>
      </c>
      <c r="N3" s="123"/>
      <c r="O3" s="124"/>
      <c r="P3" s="119" t="s">
        <v>161</v>
      </c>
      <c r="Q3" s="119" t="s">
        <v>162</v>
      </c>
      <c r="R3" s="126" t="s">
        <v>163</v>
      </c>
      <c r="S3" s="107" t="s">
        <v>164</v>
      </c>
      <c r="T3" s="107"/>
      <c r="U3" s="107"/>
      <c r="V3" s="107"/>
      <c r="W3" s="107"/>
      <c r="X3" s="107"/>
      <c r="Y3" s="107"/>
      <c r="Z3" s="107"/>
      <c r="AA3" s="127" t="s">
        <v>164</v>
      </c>
      <c r="AB3" s="128"/>
      <c r="AC3" s="128"/>
      <c r="AD3" s="128"/>
      <c r="AE3" s="129"/>
      <c r="AF3" s="107" t="s">
        <v>165</v>
      </c>
      <c r="AG3" s="107" t="s">
        <v>166</v>
      </c>
      <c r="AH3" s="130" t="s">
        <v>167</v>
      </c>
      <c r="AI3" s="128"/>
      <c r="AJ3" s="129"/>
      <c r="AK3" s="107" t="s">
        <v>168</v>
      </c>
      <c r="AL3" s="107"/>
      <c r="AM3" s="107" t="s">
        <v>169</v>
      </c>
      <c r="AN3" s="107" t="s">
        <v>170</v>
      </c>
      <c r="AO3" s="107" t="s">
        <v>171</v>
      </c>
      <c r="AP3" s="109" t="s">
        <v>172</v>
      </c>
      <c r="AQ3" s="107" t="s">
        <v>173</v>
      </c>
      <c r="AR3" s="107"/>
      <c r="AS3" s="107" t="s">
        <v>174</v>
      </c>
      <c r="AT3" s="134" t="s">
        <v>175</v>
      </c>
      <c r="AU3" s="135" t="s">
        <v>176</v>
      </c>
      <c r="AV3" s="135"/>
      <c r="AW3" s="107" t="s">
        <v>177</v>
      </c>
      <c r="AX3" s="109" t="s">
        <v>178</v>
      </c>
      <c r="AY3" s="135" t="s">
        <v>179</v>
      </c>
      <c r="AZ3" s="135" t="s">
        <v>180</v>
      </c>
      <c r="BA3" s="136" t="s">
        <v>181</v>
      </c>
      <c r="BB3" s="137"/>
      <c r="BC3" s="137"/>
      <c r="BD3" s="138"/>
      <c r="BE3" s="107" t="s">
        <v>182</v>
      </c>
      <c r="BF3" s="107"/>
      <c r="BG3" s="107"/>
      <c r="BH3" s="138" t="s">
        <v>183</v>
      </c>
      <c r="BI3" s="135" t="s">
        <v>184</v>
      </c>
      <c r="BJ3" s="135"/>
      <c r="BK3" s="140" t="s">
        <v>185</v>
      </c>
      <c r="BL3" s="141"/>
      <c r="BM3" s="109" t="s">
        <v>186</v>
      </c>
    </row>
    <row r="4" s="101" customFormat="1" ht="42" customHeight="1" spans="1:77">
      <c r="A4" s="110" t="s">
        <v>72</v>
      </c>
      <c r="B4" s="111" t="s">
        <v>73</v>
      </c>
      <c r="C4" s="111" t="s">
        <v>187</v>
      </c>
      <c r="D4" s="108"/>
      <c r="E4" s="108"/>
      <c r="F4" s="108"/>
      <c r="G4" s="109" t="s">
        <v>188</v>
      </c>
      <c r="H4" s="109" t="s">
        <v>189</v>
      </c>
      <c r="I4" s="119" t="s">
        <v>190</v>
      </c>
      <c r="J4" s="119" t="s">
        <v>191</v>
      </c>
      <c r="K4" s="119" t="s">
        <v>192</v>
      </c>
      <c r="L4" s="119" t="s">
        <v>193</v>
      </c>
      <c r="M4" s="119" t="s">
        <v>194</v>
      </c>
      <c r="N4" s="119" t="s">
        <v>195</v>
      </c>
      <c r="O4" s="119" t="s">
        <v>196</v>
      </c>
      <c r="P4" s="119" t="s">
        <v>161</v>
      </c>
      <c r="Q4" s="119" t="s">
        <v>162</v>
      </c>
      <c r="R4" s="109" t="s">
        <v>197</v>
      </c>
      <c r="S4" s="119" t="s">
        <v>198</v>
      </c>
      <c r="T4" s="119" t="s">
        <v>199</v>
      </c>
      <c r="U4" s="119" t="s">
        <v>200</v>
      </c>
      <c r="V4" s="119" t="s">
        <v>201</v>
      </c>
      <c r="W4" s="119" t="s">
        <v>202</v>
      </c>
      <c r="X4" s="119" t="s">
        <v>203</v>
      </c>
      <c r="Y4" s="119" t="s">
        <v>204</v>
      </c>
      <c r="Z4" s="119" t="s">
        <v>205</v>
      </c>
      <c r="AA4" s="119" t="s">
        <v>206</v>
      </c>
      <c r="AB4" s="119" t="s">
        <v>207</v>
      </c>
      <c r="AC4" s="119" t="s">
        <v>208</v>
      </c>
      <c r="AD4" s="119" t="s">
        <v>209</v>
      </c>
      <c r="AE4" s="119" t="s">
        <v>210</v>
      </c>
      <c r="AF4" s="119" t="s">
        <v>165</v>
      </c>
      <c r="AG4" s="119" t="s">
        <v>166</v>
      </c>
      <c r="AH4" s="119" t="s">
        <v>211</v>
      </c>
      <c r="AI4" s="119" t="s">
        <v>212</v>
      </c>
      <c r="AJ4" s="119" t="s">
        <v>213</v>
      </c>
      <c r="AK4" s="119" t="s">
        <v>214</v>
      </c>
      <c r="AL4" s="119" t="s">
        <v>168</v>
      </c>
      <c r="AM4" s="119" t="s">
        <v>169</v>
      </c>
      <c r="AN4" s="119" t="s">
        <v>170</v>
      </c>
      <c r="AO4" s="119" t="s">
        <v>171</v>
      </c>
      <c r="AP4" s="109" t="s">
        <v>172</v>
      </c>
      <c r="AQ4" s="119" t="s">
        <v>215</v>
      </c>
      <c r="AR4" s="119" t="s">
        <v>216</v>
      </c>
      <c r="AS4" s="119" t="s">
        <v>174</v>
      </c>
      <c r="AT4" s="134" t="s">
        <v>175</v>
      </c>
      <c r="AU4" s="135" t="s">
        <v>217</v>
      </c>
      <c r="AV4" s="135" t="s">
        <v>218</v>
      </c>
      <c r="AW4" s="119" t="s">
        <v>177</v>
      </c>
      <c r="AX4" s="109" t="s">
        <v>219</v>
      </c>
      <c r="AY4" s="135" t="s">
        <v>179</v>
      </c>
      <c r="AZ4" s="135" t="s">
        <v>180</v>
      </c>
      <c r="BA4" s="135" t="s">
        <v>220</v>
      </c>
      <c r="BB4" s="135" t="s">
        <v>221</v>
      </c>
      <c r="BC4" s="135" t="s">
        <v>222</v>
      </c>
      <c r="BD4" s="135" t="s">
        <v>223</v>
      </c>
      <c r="BE4" s="119" t="s">
        <v>224</v>
      </c>
      <c r="BF4" s="107" t="s">
        <v>225</v>
      </c>
      <c r="BG4" s="107" t="s">
        <v>226</v>
      </c>
      <c r="BH4" s="138" t="s">
        <v>183</v>
      </c>
      <c r="BI4" s="138" t="s">
        <v>227</v>
      </c>
      <c r="BJ4" s="135" t="s">
        <v>228</v>
      </c>
      <c r="BK4" s="109" t="s">
        <v>229</v>
      </c>
      <c r="BL4" s="109" t="s">
        <v>230</v>
      </c>
      <c r="BM4" s="109" t="s">
        <v>186</v>
      </c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</row>
    <row r="5" s="102" customFormat="1" ht="31.5" customHeight="1" spans="1:65">
      <c r="A5" s="112"/>
      <c r="B5" s="112"/>
      <c r="C5" s="113" t="s">
        <v>104</v>
      </c>
      <c r="D5" s="114">
        <f t="shared" ref="D5:D12" si="0">SUM(E5:F5)</f>
        <v>6588225.98</v>
      </c>
      <c r="E5" s="115">
        <f>SUM('一般公共预算财政拨款基本支出经济分类表（七）'!B4)</f>
        <v>6505789.98</v>
      </c>
      <c r="F5" s="115">
        <f>SUM(F6:F22)</f>
        <v>82436</v>
      </c>
      <c r="G5" s="116">
        <f t="shared" ref="G5:G12" si="1">SUM(H5+R5+AP5+AX5+BK5+BL5+BM5)</f>
        <v>6588225.98</v>
      </c>
      <c r="H5" s="116">
        <f t="shared" ref="H5:H12" si="2">SUM(I5:Q5)</f>
        <v>6487676.98</v>
      </c>
      <c r="I5" s="116">
        <f>SUM(I6:I22)</f>
        <v>2676214</v>
      </c>
      <c r="J5" s="116">
        <f t="shared" ref="J5:Q5" si="3">SUM(J6:J22)</f>
        <v>741400</v>
      </c>
      <c r="K5" s="116">
        <f t="shared" si="3"/>
        <v>217755</v>
      </c>
      <c r="L5" s="116">
        <f t="shared" si="3"/>
        <v>1342920</v>
      </c>
      <c r="M5" s="116">
        <f t="shared" si="3"/>
        <v>713324.64</v>
      </c>
      <c r="N5" s="116">
        <f t="shared" si="3"/>
        <v>289788.14</v>
      </c>
      <c r="O5" s="116">
        <f t="shared" si="3"/>
        <v>23263.2</v>
      </c>
      <c r="P5" s="116">
        <f t="shared" si="3"/>
        <v>483012</v>
      </c>
      <c r="Q5" s="116">
        <f t="shared" si="3"/>
        <v>0</v>
      </c>
      <c r="R5" s="116">
        <f t="shared" ref="R5:R12" si="4">SUM(S5:AO5)</f>
        <v>71713</v>
      </c>
      <c r="S5" s="116">
        <f t="shared" ref="S5:AD5" si="5">SUM(S6:S22)</f>
        <v>2400</v>
      </c>
      <c r="T5" s="116">
        <f t="shared" si="5"/>
        <v>0</v>
      </c>
      <c r="U5" s="116">
        <f t="shared" si="5"/>
        <v>0</v>
      </c>
      <c r="V5" s="116">
        <f t="shared" si="5"/>
        <v>0</v>
      </c>
      <c r="W5" s="116">
        <f t="shared" si="5"/>
        <v>10000</v>
      </c>
      <c r="X5" s="116">
        <f t="shared" si="5"/>
        <v>0</v>
      </c>
      <c r="Y5" s="116">
        <f t="shared" si="5"/>
        <v>0</v>
      </c>
      <c r="Z5" s="116">
        <f t="shared" si="5"/>
        <v>0</v>
      </c>
      <c r="AA5" s="116">
        <f t="shared" si="5"/>
        <v>0</v>
      </c>
      <c r="AB5" s="116">
        <f t="shared" si="5"/>
        <v>0</v>
      </c>
      <c r="AC5" s="116">
        <f t="shared" si="5"/>
        <v>12075</v>
      </c>
      <c r="AD5" s="116">
        <f t="shared" si="5"/>
        <v>6038</v>
      </c>
      <c r="AE5" s="116">
        <f t="shared" ref="AC5:AX5" si="6">SUM(AE6:AE22)</f>
        <v>0</v>
      </c>
      <c r="AF5" s="116">
        <f t="shared" si="6"/>
        <v>0</v>
      </c>
      <c r="AG5" s="116">
        <f t="shared" si="6"/>
        <v>0</v>
      </c>
      <c r="AH5" s="116">
        <f t="shared" si="6"/>
        <v>0</v>
      </c>
      <c r="AI5" s="116">
        <f t="shared" si="6"/>
        <v>0</v>
      </c>
      <c r="AJ5" s="116">
        <f t="shared" si="6"/>
        <v>0</v>
      </c>
      <c r="AK5" s="116">
        <f t="shared" si="6"/>
        <v>41200</v>
      </c>
      <c r="AL5" s="116">
        <f t="shared" si="6"/>
        <v>0</v>
      </c>
      <c r="AM5" s="116">
        <f t="shared" si="6"/>
        <v>0</v>
      </c>
      <c r="AN5" s="116">
        <f t="shared" si="6"/>
        <v>0</v>
      </c>
      <c r="AO5" s="116">
        <f t="shared" si="6"/>
        <v>0</v>
      </c>
      <c r="AP5" s="116">
        <f t="shared" ref="AP5:AP12" si="7">SUM(AQ5:AW5)</f>
        <v>0</v>
      </c>
      <c r="AQ5" s="116">
        <f t="shared" ref="AQ5:AW5" si="8">SUM(AQ6:AQ22)</f>
        <v>0</v>
      </c>
      <c r="AR5" s="116">
        <f t="shared" si="8"/>
        <v>0</v>
      </c>
      <c r="AS5" s="116">
        <f t="shared" si="8"/>
        <v>0</v>
      </c>
      <c r="AT5" s="116">
        <f t="shared" si="8"/>
        <v>0</v>
      </c>
      <c r="AU5" s="116">
        <f t="shared" si="8"/>
        <v>0</v>
      </c>
      <c r="AV5" s="116">
        <f t="shared" si="8"/>
        <v>0</v>
      </c>
      <c r="AW5" s="116">
        <f t="shared" si="8"/>
        <v>0</v>
      </c>
      <c r="AX5" s="116">
        <f t="shared" ref="AX5:AX12" si="9">SUM(AY5:BK5)</f>
        <v>28836</v>
      </c>
      <c r="AY5" s="116">
        <f t="shared" ref="AY5:BM5" si="10">SUM(AY6:AY22)</f>
        <v>0</v>
      </c>
      <c r="AZ5" s="116">
        <f t="shared" si="10"/>
        <v>0</v>
      </c>
      <c r="BA5" s="116">
        <f t="shared" si="10"/>
        <v>0</v>
      </c>
      <c r="BB5" s="116">
        <f t="shared" si="10"/>
        <v>0</v>
      </c>
      <c r="BC5" s="116">
        <f t="shared" si="10"/>
        <v>0</v>
      </c>
      <c r="BD5" s="116">
        <f t="shared" si="10"/>
        <v>0</v>
      </c>
      <c r="BE5" s="116">
        <f t="shared" si="10"/>
        <v>28836</v>
      </c>
      <c r="BF5" s="116">
        <f t="shared" si="10"/>
        <v>0</v>
      </c>
      <c r="BG5" s="116">
        <f t="shared" si="10"/>
        <v>0</v>
      </c>
      <c r="BH5" s="116">
        <f t="shared" si="10"/>
        <v>0</v>
      </c>
      <c r="BI5" s="116">
        <f t="shared" si="10"/>
        <v>0</v>
      </c>
      <c r="BJ5" s="116">
        <f t="shared" si="10"/>
        <v>0</v>
      </c>
      <c r="BK5" s="116">
        <f t="shared" si="10"/>
        <v>0</v>
      </c>
      <c r="BL5" s="116">
        <f t="shared" si="10"/>
        <v>0</v>
      </c>
      <c r="BM5" s="116">
        <f t="shared" si="10"/>
        <v>0</v>
      </c>
    </row>
    <row r="6" s="102" customFormat="1" ht="31.5" customHeight="1" spans="1:65">
      <c r="A6" s="117" t="s">
        <v>105</v>
      </c>
      <c r="B6" s="117" t="s">
        <v>85</v>
      </c>
      <c r="C6" s="118" t="s">
        <v>81</v>
      </c>
      <c r="D6" s="115">
        <f t="shared" si="0"/>
        <v>4996402</v>
      </c>
      <c r="E6" s="115">
        <f>SUM(E5-E7-E8-E9-E10)</f>
        <v>4996402</v>
      </c>
      <c r="F6" s="115"/>
      <c r="G6" s="116">
        <f t="shared" si="1"/>
        <v>4996402</v>
      </c>
      <c r="H6" s="116">
        <f t="shared" si="2"/>
        <v>4978289</v>
      </c>
      <c r="I6" s="116">
        <f>SUM('一般公共预算财政拨款基本支出经济分类表（七）'!B6)</f>
        <v>2676214</v>
      </c>
      <c r="J6" s="116">
        <f>SUM('一般公共预算财政拨款基本支出经济分类表（七）'!B7)</f>
        <v>741400</v>
      </c>
      <c r="K6" s="116">
        <f>SUM('一般公共预算财政拨款基本支出经济分类表（七）'!B9)</f>
        <v>217755</v>
      </c>
      <c r="L6" s="116">
        <f>SUM('一般公共预算财政拨款基本支出经济分类表（七）'!B8)</f>
        <v>1342920</v>
      </c>
      <c r="M6" s="116"/>
      <c r="N6" s="116"/>
      <c r="O6" s="116"/>
      <c r="P6" s="116"/>
      <c r="Q6" s="116">
        <f>SUM('一般公共预算财政拨款基本支出经济分类表（七）'!B14,'一般公共预算财政拨款基本支出经济分类表（七）'!D22)</f>
        <v>0</v>
      </c>
      <c r="R6" s="116">
        <f t="shared" si="4"/>
        <v>18113</v>
      </c>
      <c r="S6" s="116">
        <f>SUM('一般公共预算财政拨款基本支出经济分类表（七）'!D7)</f>
        <v>0</v>
      </c>
      <c r="T6" s="116">
        <f>SUM('一般公共预算财政拨款基本支出经济分类表（七）'!D8)</f>
        <v>0</v>
      </c>
      <c r="U6" s="116">
        <f>SUM('一般公共预算财政拨款基本支出经济分类表（七）'!D9)</f>
        <v>0</v>
      </c>
      <c r="V6" s="116">
        <f>SUM('一般公共预算财政拨款基本支出经济分类表（七）'!D27)</f>
        <v>0</v>
      </c>
      <c r="W6" s="116">
        <f>SUM('一般公共预算财政拨款基本支出经济分类表（七）'!D28)</f>
        <v>0</v>
      </c>
      <c r="X6" s="116">
        <f>SUM('一般公共预算财政拨款基本支出经济分类表（七）'!D29)</f>
        <v>0</v>
      </c>
      <c r="Y6" s="116">
        <f>SUM('一般公共预算财政拨款基本支出经济分类表（七）'!D30)</f>
        <v>0</v>
      </c>
      <c r="Z6" s="116">
        <f>SUM('一般公共预算财政拨款基本支出经济分类表（七）'!D10)</f>
        <v>0</v>
      </c>
      <c r="AA6" s="116">
        <f>SUM('一般公共预算财政拨款基本支出经济分类表（七）'!D12)</f>
        <v>0</v>
      </c>
      <c r="AB6" s="116">
        <f>SUM('一般公共预算财政拨款基本支出经济分类表（七）'!C20)</f>
        <v>0</v>
      </c>
      <c r="AC6" s="116">
        <f>SUM('一般公共预算财政拨款基本支出经济分类表（七）'!D24)</f>
        <v>12075</v>
      </c>
      <c r="AD6" s="116">
        <f>SUM('一般公共预算财政拨款基本支出经济分类表（七）'!D25)</f>
        <v>6038</v>
      </c>
      <c r="AE6" s="116">
        <f>SUM('一般公共预算财政拨款基本支出经济分类表（七）'!D21)</f>
        <v>0</v>
      </c>
      <c r="AF6" s="116">
        <f>SUM('一般公共预算财政拨款基本支出经济分类表（七）'!D13)</f>
        <v>0</v>
      </c>
      <c r="AG6" s="116">
        <f>SUM('一般公共预算财政拨款基本支出经济分类表（七）'!D14)</f>
        <v>0</v>
      </c>
      <c r="AH6" s="116">
        <f>SUM('一般公共预算财政拨款基本支出经济分类表（七）'!D16)</f>
        <v>0</v>
      </c>
      <c r="AI6" s="116"/>
      <c r="AJ6" s="116">
        <f>SUM('一般公共预算财政拨款基本支出经济分类表（七）'!D17)</f>
        <v>0</v>
      </c>
      <c r="AK6" s="116">
        <f>SUM('一般公共预算财政拨款基本支出经济分类表（七）'!D18)</f>
        <v>0</v>
      </c>
      <c r="AL6" s="116">
        <f>SUM('一般公共预算财政拨款基本支出经济分类表（七）'!D19)</f>
        <v>0</v>
      </c>
      <c r="AM6" s="116">
        <f>SUM('一般公共预算财政拨款基本支出经济分类表（七）'!D15)</f>
        <v>0</v>
      </c>
      <c r="AN6" s="116">
        <f>SUM('一般公共预算财政拨款基本支出经济分类表（七）'!D31)</f>
        <v>0</v>
      </c>
      <c r="AO6" s="116">
        <f>SUM('一般公共预算财政拨款基本支出经济分类表（七）'!D11)</f>
        <v>0</v>
      </c>
      <c r="AP6" s="116">
        <f t="shared" si="7"/>
        <v>0</v>
      </c>
      <c r="AQ6" s="116"/>
      <c r="AR6" s="116"/>
      <c r="AS6" s="116"/>
      <c r="AT6" s="116"/>
      <c r="AU6" s="116"/>
      <c r="AV6" s="116"/>
      <c r="AW6" s="116">
        <f>SUM('一般公共预算财政拨款基本支出经济分类表（七）'!B20)</f>
        <v>0</v>
      </c>
      <c r="AX6" s="116">
        <f t="shared" si="9"/>
        <v>0</v>
      </c>
      <c r="AY6" s="116"/>
      <c r="AZ6" s="116"/>
      <c r="BA6" s="116"/>
      <c r="BB6" s="116"/>
      <c r="BC6" s="116"/>
      <c r="BD6" s="116"/>
      <c r="BE6" s="116">
        <f>SUM('一般公共预算财政拨款基本支出经济分类表（七）'!B22)</f>
        <v>0</v>
      </c>
      <c r="BF6" s="116">
        <f>SUM('一般公共预算财政拨款基本支出经济分类表（七）'!B23)</f>
        <v>0</v>
      </c>
      <c r="BG6" s="116">
        <f>SUM('一般公共预算财政拨款基本支出经济分类表（七）'!B24)</f>
        <v>0</v>
      </c>
      <c r="BH6" s="116"/>
      <c r="BI6" s="116"/>
      <c r="BJ6" s="116"/>
      <c r="BK6" s="116"/>
      <c r="BL6" s="116"/>
      <c r="BM6" s="116"/>
    </row>
    <row r="7" s="102" customFormat="1" ht="31.5" customHeight="1" spans="1:65">
      <c r="A7" s="117" t="s">
        <v>231</v>
      </c>
      <c r="B7" s="117" t="s">
        <v>232</v>
      </c>
      <c r="C7" s="119" t="s">
        <v>233</v>
      </c>
      <c r="D7" s="115">
        <f t="shared" si="0"/>
        <v>713324.64</v>
      </c>
      <c r="E7" s="115">
        <f>SUM(G7)</f>
        <v>713324.64</v>
      </c>
      <c r="F7" s="115"/>
      <c r="G7" s="116">
        <f t="shared" si="1"/>
        <v>713324.64</v>
      </c>
      <c r="H7" s="116">
        <f t="shared" si="2"/>
        <v>713324.64</v>
      </c>
      <c r="I7" s="116"/>
      <c r="J7" s="116"/>
      <c r="K7" s="116"/>
      <c r="L7" s="116"/>
      <c r="M7" s="116">
        <f>SUM('一般公共预算财政拨款基本支出经济分类表（七）'!B10)</f>
        <v>713324.64</v>
      </c>
      <c r="N7" s="116"/>
      <c r="O7" s="116"/>
      <c r="P7" s="116"/>
      <c r="Q7" s="116"/>
      <c r="R7" s="116">
        <f t="shared" si="4"/>
        <v>0</v>
      </c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>
        <f t="shared" si="7"/>
        <v>0</v>
      </c>
      <c r="AQ7" s="116"/>
      <c r="AR7" s="116"/>
      <c r="AS7" s="116"/>
      <c r="AT7" s="116"/>
      <c r="AU7" s="116"/>
      <c r="AV7" s="116"/>
      <c r="AW7" s="116"/>
      <c r="AX7" s="116">
        <f t="shared" si="9"/>
        <v>0</v>
      </c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</row>
    <row r="8" s="102" customFormat="1" ht="31.5" customHeight="1" spans="1:65">
      <c r="A8" s="117" t="s">
        <v>234</v>
      </c>
      <c r="B8" s="117" t="s">
        <v>235</v>
      </c>
      <c r="C8" s="118" t="s">
        <v>236</v>
      </c>
      <c r="D8" s="115">
        <f t="shared" si="0"/>
        <v>23263.2</v>
      </c>
      <c r="E8" s="115">
        <f>SUM(G8)</f>
        <v>23263.2</v>
      </c>
      <c r="F8" s="115"/>
      <c r="G8" s="116">
        <f t="shared" si="1"/>
        <v>23263.2</v>
      </c>
      <c r="H8" s="116">
        <f t="shared" si="2"/>
        <v>23263.2</v>
      </c>
      <c r="I8" s="116"/>
      <c r="J8" s="116"/>
      <c r="K8" s="116"/>
      <c r="L8" s="116"/>
      <c r="M8" s="116"/>
      <c r="N8" s="116"/>
      <c r="O8" s="116">
        <f>SUM('一般公共预算财政拨款基本支出经济分类表（七）'!B12)</f>
        <v>23263.2</v>
      </c>
      <c r="P8" s="116"/>
      <c r="Q8" s="116"/>
      <c r="R8" s="116">
        <f t="shared" si="4"/>
        <v>0</v>
      </c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>
        <f t="shared" si="7"/>
        <v>0</v>
      </c>
      <c r="AQ8" s="116"/>
      <c r="AR8" s="116"/>
      <c r="AS8" s="116"/>
      <c r="AT8" s="116"/>
      <c r="AU8" s="116"/>
      <c r="AV8" s="116"/>
      <c r="AW8" s="116"/>
      <c r="AX8" s="116">
        <f t="shared" si="9"/>
        <v>0</v>
      </c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</row>
    <row r="9" s="102" customFormat="1" ht="31.5" customHeight="1" spans="1:65">
      <c r="A9" s="120" t="s">
        <v>237</v>
      </c>
      <c r="B9" s="120" t="s">
        <v>238</v>
      </c>
      <c r="C9" s="109" t="s">
        <v>195</v>
      </c>
      <c r="D9" s="115">
        <f t="shared" si="0"/>
        <v>289788.14</v>
      </c>
      <c r="E9" s="115">
        <f>SUM(G9)</f>
        <v>289788.14</v>
      </c>
      <c r="F9" s="115"/>
      <c r="G9" s="116">
        <f t="shared" si="1"/>
        <v>289788.14</v>
      </c>
      <c r="H9" s="116">
        <f t="shared" si="2"/>
        <v>289788.14</v>
      </c>
      <c r="I9" s="116"/>
      <c r="J9" s="116"/>
      <c r="K9" s="116"/>
      <c r="L9" s="116"/>
      <c r="M9" s="116"/>
      <c r="N9" s="116">
        <f>SUM('一般公共预算财政拨款基本支出经济分类表（七）'!B11)</f>
        <v>289788.14</v>
      </c>
      <c r="O9" s="116"/>
      <c r="P9" s="116"/>
      <c r="Q9" s="116"/>
      <c r="R9" s="116">
        <f t="shared" si="4"/>
        <v>0</v>
      </c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>
        <f t="shared" si="7"/>
        <v>0</v>
      </c>
      <c r="AQ9" s="116"/>
      <c r="AR9" s="116"/>
      <c r="AS9" s="116"/>
      <c r="AT9" s="116"/>
      <c r="AU9" s="116"/>
      <c r="AV9" s="116"/>
      <c r="AW9" s="116"/>
      <c r="AX9" s="116">
        <f t="shared" si="9"/>
        <v>0</v>
      </c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</row>
    <row r="10" s="102" customFormat="1" ht="31.5" customHeight="1" spans="1:65">
      <c r="A10" s="117" t="s">
        <v>239</v>
      </c>
      <c r="B10" s="117" t="s">
        <v>161</v>
      </c>
      <c r="C10" s="117" t="s">
        <v>161</v>
      </c>
      <c r="D10" s="115">
        <f t="shared" si="0"/>
        <v>483012</v>
      </c>
      <c r="E10" s="115">
        <f>SUM(G10)</f>
        <v>483012</v>
      </c>
      <c r="F10" s="115"/>
      <c r="G10" s="116">
        <f t="shared" si="1"/>
        <v>483012</v>
      </c>
      <c r="H10" s="116">
        <f t="shared" si="2"/>
        <v>483012</v>
      </c>
      <c r="I10" s="116"/>
      <c r="J10" s="116"/>
      <c r="K10" s="116"/>
      <c r="L10" s="116"/>
      <c r="M10" s="116"/>
      <c r="N10" s="116"/>
      <c r="O10" s="116"/>
      <c r="P10" s="116">
        <f>SUM('一般公共预算财政拨款基本支出经济分类表（七）'!B13)</f>
        <v>483012</v>
      </c>
      <c r="Q10" s="116"/>
      <c r="R10" s="116">
        <f t="shared" si="4"/>
        <v>0</v>
      </c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>
        <f t="shared" si="7"/>
        <v>0</v>
      </c>
      <c r="AQ10" s="116"/>
      <c r="AR10" s="116"/>
      <c r="AS10" s="116"/>
      <c r="AT10" s="116"/>
      <c r="AU10" s="116"/>
      <c r="AV10" s="116"/>
      <c r="AW10" s="116"/>
      <c r="AX10" s="116">
        <f t="shared" si="9"/>
        <v>0</v>
      </c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</row>
    <row r="11" s="102" customFormat="1" ht="31.5" customHeight="1" spans="1:65">
      <c r="A11" s="117" t="s">
        <v>105</v>
      </c>
      <c r="B11" s="117" t="s">
        <v>85</v>
      </c>
      <c r="C11" s="118" t="s">
        <v>86</v>
      </c>
      <c r="D11" s="115">
        <f t="shared" ref="D11:D22" si="11">SUM(E11:F11)</f>
        <v>20200</v>
      </c>
      <c r="E11" s="115"/>
      <c r="F11" s="115">
        <f>SUM(G11)</f>
        <v>20200</v>
      </c>
      <c r="G11" s="116">
        <f t="shared" ref="G11:G22" si="12">SUM(H11+R11+AP11+AX11+BK11+BL11+BM11)</f>
        <v>20200</v>
      </c>
      <c r="H11" s="116">
        <f t="shared" ref="H11:H22" si="13">SUM(I11:Q11)</f>
        <v>0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>
        <f t="shared" ref="R11:R22" si="14">SUM(S11:AO11)</f>
        <v>20200</v>
      </c>
      <c r="S11" s="116">
        <v>2400</v>
      </c>
      <c r="T11" s="116"/>
      <c r="U11" s="116"/>
      <c r="V11" s="116"/>
      <c r="W11" s="116">
        <v>10000</v>
      </c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>
        <v>7800</v>
      </c>
      <c r="AL11" s="116"/>
      <c r="AM11" s="116"/>
      <c r="AN11" s="116"/>
      <c r="AO11" s="116"/>
      <c r="AP11" s="116">
        <f t="shared" ref="AP11:AP22" si="15">SUM(AQ11:AW11)</f>
        <v>0</v>
      </c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>
        <v>28836</v>
      </c>
      <c r="BF11" s="116"/>
      <c r="BG11" s="116"/>
      <c r="BH11" s="116"/>
      <c r="BI11" s="116"/>
      <c r="BJ11" s="116"/>
      <c r="BK11" s="116"/>
      <c r="BL11" s="116"/>
      <c r="BM11" s="116"/>
    </row>
    <row r="12" s="102" customFormat="1" ht="31.5" customHeight="1" spans="1:65">
      <c r="A12" s="117" t="s">
        <v>105</v>
      </c>
      <c r="B12" s="117" t="s">
        <v>85</v>
      </c>
      <c r="C12" s="118" t="s">
        <v>240</v>
      </c>
      <c r="D12" s="115">
        <f t="shared" si="11"/>
        <v>28836</v>
      </c>
      <c r="E12" s="115"/>
      <c r="F12" s="115">
        <f t="shared" ref="F12:F22" si="16">SUM(G12)</f>
        <v>28836</v>
      </c>
      <c r="G12" s="116">
        <f t="shared" si="12"/>
        <v>28836</v>
      </c>
      <c r="H12" s="116">
        <f t="shared" si="13"/>
        <v>0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>
        <f t="shared" si="14"/>
        <v>0</v>
      </c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>
        <f t="shared" si="15"/>
        <v>0</v>
      </c>
      <c r="AQ12" s="116"/>
      <c r="AR12" s="116"/>
      <c r="AS12" s="116"/>
      <c r="AT12" s="116"/>
      <c r="AU12" s="116"/>
      <c r="AV12" s="116"/>
      <c r="AW12" s="116"/>
      <c r="AX12" s="116">
        <v>28836</v>
      </c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</row>
    <row r="13" s="102" customFormat="1" ht="31.5" customHeight="1" spans="1:65">
      <c r="A13" s="117" t="s">
        <v>105</v>
      </c>
      <c r="B13" s="117" t="s">
        <v>85</v>
      </c>
      <c r="C13" s="117" t="s">
        <v>87</v>
      </c>
      <c r="D13" s="115">
        <f t="shared" si="11"/>
        <v>16000</v>
      </c>
      <c r="E13" s="115"/>
      <c r="F13" s="115">
        <f t="shared" si="16"/>
        <v>16000</v>
      </c>
      <c r="G13" s="116">
        <f t="shared" si="12"/>
        <v>16000</v>
      </c>
      <c r="H13" s="116">
        <f t="shared" si="13"/>
        <v>0</v>
      </c>
      <c r="I13" s="116"/>
      <c r="J13" s="116"/>
      <c r="K13" s="116"/>
      <c r="L13" s="116"/>
      <c r="M13" s="116"/>
      <c r="N13" s="116"/>
      <c r="O13" s="116"/>
      <c r="P13" s="116"/>
      <c r="Q13" s="116"/>
      <c r="R13" s="116">
        <f t="shared" si="14"/>
        <v>16000</v>
      </c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>
        <v>16000</v>
      </c>
      <c r="AL13" s="116"/>
      <c r="AM13" s="116"/>
      <c r="AN13" s="116"/>
      <c r="AO13" s="116"/>
      <c r="AP13" s="116">
        <f t="shared" si="15"/>
        <v>0</v>
      </c>
      <c r="AQ13" s="116"/>
      <c r="AR13" s="116"/>
      <c r="AS13" s="116"/>
      <c r="AT13" s="116"/>
      <c r="AU13" s="116"/>
      <c r="AV13" s="116"/>
      <c r="AW13" s="116"/>
      <c r="AX13" s="116">
        <f t="shared" ref="AX11:AX22" si="17">SUM(AY13:BK13)</f>
        <v>0</v>
      </c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</row>
    <row r="14" s="102" customFormat="1" ht="31.5" customHeight="1" spans="1:65">
      <c r="A14" s="118" t="s">
        <v>105</v>
      </c>
      <c r="B14" s="118" t="s">
        <v>85</v>
      </c>
      <c r="C14" s="118" t="s">
        <v>88</v>
      </c>
      <c r="D14" s="115">
        <f t="shared" si="11"/>
        <v>17400</v>
      </c>
      <c r="E14" s="115"/>
      <c r="F14" s="115">
        <f t="shared" si="16"/>
        <v>17400</v>
      </c>
      <c r="G14" s="116">
        <f t="shared" si="12"/>
        <v>17400</v>
      </c>
      <c r="H14" s="116">
        <f t="shared" si="13"/>
        <v>0</v>
      </c>
      <c r="I14" s="116"/>
      <c r="J14" s="116"/>
      <c r="K14" s="116"/>
      <c r="L14" s="116"/>
      <c r="M14" s="116"/>
      <c r="N14" s="116"/>
      <c r="O14" s="116"/>
      <c r="P14" s="116"/>
      <c r="Q14" s="116"/>
      <c r="R14" s="116">
        <f t="shared" si="14"/>
        <v>17400</v>
      </c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>
        <v>17400</v>
      </c>
      <c r="AL14" s="116"/>
      <c r="AM14" s="116"/>
      <c r="AN14" s="116"/>
      <c r="AO14" s="116"/>
      <c r="AP14" s="116">
        <f t="shared" si="15"/>
        <v>0</v>
      </c>
      <c r="AQ14" s="116"/>
      <c r="AR14" s="116"/>
      <c r="AS14" s="116"/>
      <c r="AT14" s="116"/>
      <c r="AU14" s="116"/>
      <c r="AV14" s="116"/>
      <c r="AW14" s="116"/>
      <c r="AX14" s="116">
        <f t="shared" si="17"/>
        <v>0</v>
      </c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</row>
    <row r="15" s="102" customFormat="1" ht="31.5" customHeight="1" spans="1:65">
      <c r="A15" s="118"/>
      <c r="B15" s="118"/>
      <c r="C15" s="118"/>
      <c r="D15" s="115">
        <f t="shared" si="11"/>
        <v>0</v>
      </c>
      <c r="E15" s="115"/>
      <c r="F15" s="115">
        <f t="shared" si="16"/>
        <v>0</v>
      </c>
      <c r="G15" s="116">
        <f t="shared" si="12"/>
        <v>0</v>
      </c>
      <c r="H15" s="116">
        <f t="shared" si="13"/>
        <v>0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>
        <f t="shared" si="14"/>
        <v>0</v>
      </c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>
        <f t="shared" si="15"/>
        <v>0</v>
      </c>
      <c r="AQ15" s="116"/>
      <c r="AR15" s="116"/>
      <c r="AS15" s="116"/>
      <c r="AT15" s="116"/>
      <c r="AU15" s="116"/>
      <c r="AV15" s="116"/>
      <c r="AW15" s="116"/>
      <c r="AX15" s="116">
        <f t="shared" si="17"/>
        <v>0</v>
      </c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</row>
    <row r="16" s="102" customFormat="1" ht="31.5" customHeight="1" spans="1:65">
      <c r="A16" s="118"/>
      <c r="B16" s="118"/>
      <c r="C16" s="118"/>
      <c r="D16" s="115">
        <f t="shared" si="11"/>
        <v>0</v>
      </c>
      <c r="E16" s="115"/>
      <c r="F16" s="115">
        <f t="shared" si="16"/>
        <v>0</v>
      </c>
      <c r="G16" s="116">
        <f t="shared" si="12"/>
        <v>0</v>
      </c>
      <c r="H16" s="116">
        <f t="shared" si="13"/>
        <v>0</v>
      </c>
      <c r="I16" s="116"/>
      <c r="J16" s="116"/>
      <c r="K16" s="116"/>
      <c r="L16" s="116"/>
      <c r="M16" s="116"/>
      <c r="N16" s="116"/>
      <c r="O16" s="116"/>
      <c r="P16" s="116"/>
      <c r="Q16" s="116"/>
      <c r="R16" s="116">
        <f t="shared" si="14"/>
        <v>0</v>
      </c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>
        <f t="shared" si="15"/>
        <v>0</v>
      </c>
      <c r="AQ16" s="116"/>
      <c r="AR16" s="116"/>
      <c r="AS16" s="116"/>
      <c r="AT16" s="116"/>
      <c r="AU16" s="116"/>
      <c r="AV16" s="116"/>
      <c r="AW16" s="116"/>
      <c r="AX16" s="116">
        <f t="shared" si="17"/>
        <v>0</v>
      </c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</row>
    <row r="17" s="102" customFormat="1" ht="31.5" customHeight="1" spans="1:65">
      <c r="A17" s="118"/>
      <c r="B17" s="118"/>
      <c r="C17" s="118"/>
      <c r="D17" s="115">
        <f t="shared" si="11"/>
        <v>0</v>
      </c>
      <c r="E17" s="115"/>
      <c r="F17" s="115">
        <f t="shared" si="16"/>
        <v>0</v>
      </c>
      <c r="G17" s="116">
        <f t="shared" si="12"/>
        <v>0</v>
      </c>
      <c r="H17" s="116">
        <f t="shared" si="13"/>
        <v>0</v>
      </c>
      <c r="I17" s="116"/>
      <c r="J17" s="116"/>
      <c r="K17" s="116"/>
      <c r="L17" s="116"/>
      <c r="M17" s="116"/>
      <c r="N17" s="116"/>
      <c r="O17" s="116"/>
      <c r="P17" s="116"/>
      <c r="Q17" s="116"/>
      <c r="R17" s="116">
        <f t="shared" si="14"/>
        <v>0</v>
      </c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>
        <f t="shared" si="15"/>
        <v>0</v>
      </c>
      <c r="AQ17" s="116"/>
      <c r="AR17" s="116"/>
      <c r="AS17" s="116"/>
      <c r="AT17" s="116"/>
      <c r="AU17" s="116"/>
      <c r="AV17" s="116"/>
      <c r="AW17" s="116"/>
      <c r="AX17" s="116">
        <f t="shared" si="17"/>
        <v>0</v>
      </c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</row>
    <row r="18" s="102" customFormat="1" ht="31.5" customHeight="1" spans="1:65">
      <c r="A18" s="118"/>
      <c r="B18" s="118"/>
      <c r="C18" s="118"/>
      <c r="D18" s="115">
        <f t="shared" si="11"/>
        <v>0</v>
      </c>
      <c r="E18" s="115"/>
      <c r="F18" s="115">
        <f t="shared" si="16"/>
        <v>0</v>
      </c>
      <c r="G18" s="116">
        <f t="shared" si="12"/>
        <v>0</v>
      </c>
      <c r="H18" s="116">
        <f t="shared" si="13"/>
        <v>0</v>
      </c>
      <c r="I18" s="116"/>
      <c r="J18" s="116"/>
      <c r="K18" s="116"/>
      <c r="L18" s="116"/>
      <c r="M18" s="116"/>
      <c r="N18" s="116"/>
      <c r="O18" s="116"/>
      <c r="P18" s="116"/>
      <c r="Q18" s="116"/>
      <c r="R18" s="116">
        <f t="shared" si="14"/>
        <v>0</v>
      </c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>
        <f t="shared" si="15"/>
        <v>0</v>
      </c>
      <c r="AQ18" s="116"/>
      <c r="AR18" s="116"/>
      <c r="AS18" s="116"/>
      <c r="AT18" s="116"/>
      <c r="AU18" s="116"/>
      <c r="AV18" s="116"/>
      <c r="AW18" s="116"/>
      <c r="AX18" s="116">
        <f t="shared" si="17"/>
        <v>0</v>
      </c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</row>
    <row r="19" s="102" customFormat="1" ht="31.5" customHeight="1" spans="1:65">
      <c r="A19" s="118"/>
      <c r="B19" s="118"/>
      <c r="C19" s="118"/>
      <c r="D19" s="115">
        <f t="shared" si="11"/>
        <v>0</v>
      </c>
      <c r="E19" s="115"/>
      <c r="F19" s="115">
        <f t="shared" si="16"/>
        <v>0</v>
      </c>
      <c r="G19" s="116">
        <f t="shared" si="12"/>
        <v>0</v>
      </c>
      <c r="H19" s="116">
        <f t="shared" si="13"/>
        <v>0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>
        <f t="shared" si="14"/>
        <v>0</v>
      </c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>
        <f t="shared" si="15"/>
        <v>0</v>
      </c>
      <c r="AQ19" s="116"/>
      <c r="AR19" s="116"/>
      <c r="AS19" s="116"/>
      <c r="AT19" s="116"/>
      <c r="AU19" s="116"/>
      <c r="AV19" s="116"/>
      <c r="AW19" s="116"/>
      <c r="AX19" s="116">
        <f t="shared" si="17"/>
        <v>0</v>
      </c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</row>
    <row r="20" s="102" customFormat="1" ht="31.5" customHeight="1" spans="1:65">
      <c r="A20" s="118"/>
      <c r="B20" s="118"/>
      <c r="C20" s="118"/>
      <c r="D20" s="115">
        <f t="shared" si="11"/>
        <v>0</v>
      </c>
      <c r="E20" s="115"/>
      <c r="F20" s="115">
        <f t="shared" si="16"/>
        <v>0</v>
      </c>
      <c r="G20" s="116">
        <f t="shared" si="12"/>
        <v>0</v>
      </c>
      <c r="H20" s="116">
        <f t="shared" si="13"/>
        <v>0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6">
        <f t="shared" si="14"/>
        <v>0</v>
      </c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>
        <f t="shared" si="15"/>
        <v>0</v>
      </c>
      <c r="AQ20" s="116"/>
      <c r="AR20" s="116"/>
      <c r="AS20" s="116"/>
      <c r="AT20" s="116"/>
      <c r="AU20" s="116"/>
      <c r="AV20" s="116"/>
      <c r="AW20" s="116"/>
      <c r="AX20" s="116">
        <f t="shared" si="17"/>
        <v>0</v>
      </c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</row>
    <row r="21" s="102" customFormat="1" ht="31.5" customHeight="1" spans="1:65">
      <c r="A21" s="118"/>
      <c r="B21" s="118"/>
      <c r="C21" s="118"/>
      <c r="D21" s="115">
        <f t="shared" si="11"/>
        <v>0</v>
      </c>
      <c r="E21" s="115"/>
      <c r="F21" s="115">
        <f t="shared" si="16"/>
        <v>0</v>
      </c>
      <c r="G21" s="116">
        <f t="shared" si="12"/>
        <v>0</v>
      </c>
      <c r="H21" s="116">
        <f t="shared" si="13"/>
        <v>0</v>
      </c>
      <c r="I21" s="116"/>
      <c r="J21" s="116"/>
      <c r="K21" s="116"/>
      <c r="L21" s="116"/>
      <c r="M21" s="116"/>
      <c r="N21" s="116"/>
      <c r="O21" s="116"/>
      <c r="P21" s="116"/>
      <c r="Q21" s="116"/>
      <c r="R21" s="116">
        <f t="shared" si="14"/>
        <v>0</v>
      </c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>
        <f t="shared" si="15"/>
        <v>0</v>
      </c>
      <c r="AQ21" s="116"/>
      <c r="AR21" s="116"/>
      <c r="AS21" s="116"/>
      <c r="AT21" s="116"/>
      <c r="AU21" s="116"/>
      <c r="AV21" s="116"/>
      <c r="AW21" s="116"/>
      <c r="AX21" s="116">
        <f t="shared" si="17"/>
        <v>0</v>
      </c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</row>
    <row r="22" s="102" customFormat="1" ht="31.5" customHeight="1" spans="1:65">
      <c r="A22" s="118"/>
      <c r="B22" s="118"/>
      <c r="C22" s="118"/>
      <c r="D22" s="115">
        <f t="shared" si="11"/>
        <v>0</v>
      </c>
      <c r="E22" s="115"/>
      <c r="F22" s="115">
        <f t="shared" si="16"/>
        <v>0</v>
      </c>
      <c r="G22" s="116">
        <f t="shared" si="12"/>
        <v>0</v>
      </c>
      <c r="H22" s="116">
        <f t="shared" si="13"/>
        <v>0</v>
      </c>
      <c r="I22" s="116"/>
      <c r="J22" s="116"/>
      <c r="K22" s="116"/>
      <c r="L22" s="116"/>
      <c r="M22" s="116"/>
      <c r="N22" s="116"/>
      <c r="O22" s="116"/>
      <c r="P22" s="116"/>
      <c r="Q22" s="116"/>
      <c r="R22" s="116">
        <f t="shared" si="14"/>
        <v>0</v>
      </c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>
        <f t="shared" si="15"/>
        <v>0</v>
      </c>
      <c r="AQ22" s="116"/>
      <c r="AR22" s="116"/>
      <c r="AS22" s="116"/>
      <c r="AT22" s="116"/>
      <c r="AU22" s="116"/>
      <c r="AV22" s="116"/>
      <c r="AW22" s="116"/>
      <c r="AX22" s="116">
        <f t="shared" si="17"/>
        <v>0</v>
      </c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</row>
    <row r="23" customHeight="1" spans="2:4">
      <c r="B23" s="121"/>
      <c r="C23" s="121"/>
      <c r="D23" s="121"/>
    </row>
    <row r="24" customHeight="1" spans="2:3">
      <c r="B24" s="121"/>
      <c r="C24" s="121"/>
    </row>
  </sheetData>
  <mergeCells count="23">
    <mergeCell ref="A1:Q1"/>
    <mergeCell ref="R1:AO1"/>
    <mergeCell ref="AP1:BM1"/>
    <mergeCell ref="A2:C2"/>
    <mergeCell ref="R2:W2"/>
    <mergeCell ref="AP2:AV2"/>
    <mergeCell ref="BK2:BM2"/>
    <mergeCell ref="A3:C3"/>
    <mergeCell ref="I3:L3"/>
    <mergeCell ref="M3:O3"/>
    <mergeCell ref="S3:Z3"/>
    <mergeCell ref="AA3:AE3"/>
    <mergeCell ref="AH3:AJ3"/>
    <mergeCell ref="AK3:AL3"/>
    <mergeCell ref="AQ3:AR3"/>
    <mergeCell ref="AU3:AV3"/>
    <mergeCell ref="BA3:BD3"/>
    <mergeCell ref="BE3:BG3"/>
    <mergeCell ref="BI3:BJ3"/>
    <mergeCell ref="BK3:BL3"/>
    <mergeCell ref="D3:D4"/>
    <mergeCell ref="E3:E4"/>
    <mergeCell ref="F3:F4"/>
  </mergeCells>
  <pageMargins left="0.865972222222222" right="0.432638888888889" top="1.0625" bottom="0.590277777777778" header="0.314583333333333" footer="0.550694444444444"/>
  <pageSetup paperSize="8" scale="52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财拨拨款预算收支总表（四）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2017-04-07T08:05:00Z</dcterms:created>
  <cp:lastPrinted>2021-03-27T00:32:00Z</cp:lastPrinted>
  <dcterms:modified xsi:type="dcterms:W3CDTF">2022-02-18T09:19:53Z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A68BB6DBCFFD47FEA387CD5C6BA8DBD4</vt:lpwstr>
  </property>
</Properties>
</file>