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740" firstSheet="4" activeTab="4"/>
  </bookViews>
  <sheets>
    <sheet name="部门基本情况表" sheetId="1" r:id="rId1"/>
    <sheet name="部门预算收支总表（一）" sheetId="2" r:id="rId2"/>
    <sheet name="部门预算收入总表（二）" sheetId="3" r:id="rId3"/>
    <sheet name="部门预算支出总表（三）" sheetId="4" r:id="rId4"/>
    <sheet name="财政拨款预算收支总表（四）" sheetId="5" r:id="rId5"/>
    <sheet name="纳入财政专户管理的事业收入支出表（五）" sheetId="6" r:id="rId6"/>
    <sheet name="一般公共预算财政拨款支出表（六）" sheetId="7" r:id="rId7"/>
    <sheet name="一般公共预算财政拨款基本支出经济分类表（七）" sheetId="8" r:id="rId8"/>
    <sheet name="一般公共预算财政拨款基本及项目经济分类总表（八）" sheetId="9" r:id="rId9"/>
    <sheet name="政府性基金预算收入表（九）" sheetId="10" r:id="rId10"/>
    <sheet name="政府性基金预算支出表（十）" sheetId="11" r:id="rId11"/>
    <sheet name="三公经费表（十一）" sheetId="12" r:id="rId12"/>
    <sheet name="机关运行经费（十二）" sheetId="13" r:id="rId13"/>
    <sheet name="政府采购预算计划表（十三）" sheetId="14" r:id="rId14"/>
  </sheets>
  <definedNames>
    <definedName name="_xlnm.Print_Titles" localSheetId="2">'部门预算收入总表（二）'!$1:4</definedName>
    <definedName name="_xlnm.Print_Titles" localSheetId="3">'部门预算支出总表（三）'!$1:4</definedName>
    <definedName name="_xlnm.Print_Titles" localSheetId="6">'一般公共预算财政拨款支出表（六）'!$1:4</definedName>
    <definedName name="_xlnm.Print_Titles" localSheetId="8">'一般公共预算财政拨款基本及项目经济分类总表（八）'!$1:4</definedName>
    <definedName name="_xlnm.Print_Titles" localSheetId="13">'政府采购预算计划表（十三）'!$1:4</definedName>
  </definedNames>
  <calcPr calcId="144525" concurrentCalc="0"/>
</workbook>
</file>

<file path=xl/comments1.xml><?xml version="1.0" encoding="utf-8"?>
<comments xmlns="http://schemas.openxmlformats.org/spreadsheetml/2006/main">
  <authors>
    <author>Administrator</author>
  </authors>
  <commentList>
    <comment ref="A12" authorId="0">
      <text>
        <r>
          <rPr>
            <sz val="9"/>
            <rFont val="宋体"/>
            <charset val="134"/>
          </rPr>
          <t>Administrator:
行政单位医疗   2101101，           事业单位医疗   2101102</t>
        </r>
      </text>
    </comment>
    <comment ref="A13" authorId="0">
      <text>
        <r>
          <rPr>
            <sz val="9"/>
            <rFont val="宋体"/>
            <charset val="134"/>
          </rPr>
          <t>Administrator:
行政单位医疗   2101101，           事业单位医疗   2101102</t>
        </r>
      </text>
    </comment>
  </commentList>
</comments>
</file>

<file path=xl/sharedStrings.xml><?xml version="1.0" encoding="utf-8"?>
<sst xmlns="http://schemas.openxmlformats.org/spreadsheetml/2006/main" count="686" uniqueCount="405">
  <si>
    <t>2023年部门基本情况表</t>
  </si>
  <si>
    <t>编报单位：万荣县住房和城乡建设管理局</t>
  </si>
  <si>
    <t xml:space="preserve">        单位：人、元、辆</t>
  </si>
  <si>
    <t>单位名称</t>
  </si>
  <si>
    <t>单位
性质</t>
  </si>
  <si>
    <t>人数
合计</t>
  </si>
  <si>
    <t>在职人数</t>
  </si>
  <si>
    <t>人员经费</t>
  </si>
  <si>
    <t>离退休人数</t>
  </si>
  <si>
    <t>优抚
对象
人数</t>
  </si>
  <si>
    <t>享受
遗属
补助
人数</t>
  </si>
  <si>
    <t>车辆  编制数</t>
  </si>
  <si>
    <t>备注</t>
  </si>
  <si>
    <t>小计</t>
  </si>
  <si>
    <t>行政</t>
  </si>
  <si>
    <t>事 业</t>
  </si>
  <si>
    <t>离休</t>
  </si>
  <si>
    <t>退休</t>
  </si>
  <si>
    <t>全额</t>
  </si>
  <si>
    <t>差额</t>
  </si>
  <si>
    <t>自收
自支</t>
  </si>
  <si>
    <t>住建局（本级）</t>
  </si>
  <si>
    <t>城市管理综合行政       执法队</t>
  </si>
  <si>
    <t>事业</t>
  </si>
  <si>
    <t>市容环卫中心</t>
  </si>
  <si>
    <t>合  计</t>
  </si>
  <si>
    <t>2023年部门预算收支总表</t>
  </si>
  <si>
    <t>单位：元</t>
  </si>
  <si>
    <r>
      <rPr>
        <sz val="9"/>
        <rFont val="宋体"/>
        <charset val="134"/>
      </rPr>
      <t xml:space="preserve">收   </t>
    </r>
    <r>
      <rPr>
        <sz val="9"/>
        <rFont val="宋体"/>
        <charset val="134"/>
      </rPr>
      <t xml:space="preserve">    </t>
    </r>
    <r>
      <rPr>
        <sz val="9"/>
        <rFont val="宋体"/>
        <charset val="134"/>
      </rPr>
      <t xml:space="preserve"> 入</t>
    </r>
  </si>
  <si>
    <r>
      <rPr>
        <sz val="9"/>
        <rFont val="宋体"/>
        <charset val="134"/>
      </rPr>
      <t xml:space="preserve">支   </t>
    </r>
    <r>
      <rPr>
        <sz val="9"/>
        <rFont val="宋体"/>
        <charset val="134"/>
      </rPr>
      <t xml:space="preserve">     </t>
    </r>
    <r>
      <rPr>
        <sz val="9"/>
        <rFont val="宋体"/>
        <charset val="134"/>
      </rPr>
      <t>出</t>
    </r>
  </si>
  <si>
    <t>项    目</t>
  </si>
  <si>
    <t>预算数</t>
  </si>
  <si>
    <t>一、一般公共预算</t>
  </si>
  <si>
    <t>一、一般公共服务支出</t>
  </si>
  <si>
    <t xml:space="preserve">    其中：一般公共预算财政拨款</t>
  </si>
  <si>
    <t>二、外交支出</t>
  </si>
  <si>
    <t xml:space="preserve">          纳入财政专户管理的事业收入</t>
  </si>
  <si>
    <t>三、国防支出</t>
  </si>
  <si>
    <t>二、政府性基金</t>
  </si>
  <si>
    <t>四、公共安全支出</t>
  </si>
  <si>
    <t>三、社会保险基金</t>
  </si>
  <si>
    <t>五、教育支出</t>
  </si>
  <si>
    <t>四、其他收入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</si>
  <si>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</si>
  <si>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</si>
  <si>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</si>
  <si>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</si>
  <si>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</si>
  <si>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</si>
  <si>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</si>
  <si>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</si>
  <si>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</si>
  <si>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</si>
  <si>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</si>
  <si>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</si>
  <si>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</si>
  <si>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</si>
  <si>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</si>
  <si>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</si>
  <si>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二十二、灾害防治及应急管理支出</t>
  </si>
  <si>
    <t>二十三、预备费</t>
  </si>
  <si>
    <t>二十四、其他支出</t>
  </si>
  <si>
    <t>二十五、转移性支出</t>
  </si>
  <si>
    <t>二十六、债务还本支出</t>
  </si>
  <si>
    <t>二十七、债务付息支出</t>
  </si>
  <si>
    <t>二十八、债务发行费用支出</t>
  </si>
  <si>
    <t>收 入 合 计</t>
  </si>
  <si>
    <t>支 出 合 计</t>
  </si>
  <si>
    <t>2023年部门预算收入总表</t>
  </si>
  <si>
    <r>
      <rPr>
        <sz val="9"/>
        <rFont val="宋体"/>
        <charset val="134"/>
      </rPr>
      <t xml:space="preserve">项 </t>
    </r>
    <r>
      <rPr>
        <sz val="9"/>
        <rFont val="宋体"/>
        <charset val="134"/>
      </rPr>
      <t xml:space="preserve">   </t>
    </r>
    <r>
      <rPr>
        <sz val="9"/>
        <rFont val="宋体"/>
        <charset val="134"/>
      </rPr>
      <t xml:space="preserve">  目</t>
    </r>
  </si>
  <si>
    <t>本年收入合计</t>
  </si>
  <si>
    <t>一般公共预算</t>
  </si>
  <si>
    <t>政府性基金</t>
  </si>
  <si>
    <t>其他       各项收入</t>
  </si>
  <si>
    <t>科目编码</t>
  </si>
  <si>
    <t>科目名称</t>
  </si>
  <si>
    <t>一般公共预算财政拨款</t>
  </si>
  <si>
    <t>纳入专户管理的事业收入</t>
  </si>
  <si>
    <t>2120101</t>
  </si>
  <si>
    <t>行政运行</t>
  </si>
  <si>
    <t>2120104</t>
  </si>
  <si>
    <t>城管执法</t>
  </si>
  <si>
    <t>2120501</t>
  </si>
  <si>
    <t>城乡社区环境卫生</t>
  </si>
  <si>
    <t>2080505</t>
  </si>
  <si>
    <t>机关事业单位基本养老保险缴费支出</t>
  </si>
  <si>
    <t>2080506</t>
  </si>
  <si>
    <t>机关事业单位职业年金缴费支出</t>
  </si>
  <si>
    <t>2089999</t>
  </si>
  <si>
    <t>其他社会保障和就业支出</t>
  </si>
  <si>
    <t>2101101</t>
  </si>
  <si>
    <t>行政单位医疗</t>
  </si>
  <si>
    <t>2101102</t>
  </si>
  <si>
    <t>事业单位医疗</t>
  </si>
  <si>
    <t>2210201</t>
  </si>
  <si>
    <t>住房公积金</t>
  </si>
  <si>
    <t>其他优抚支出</t>
  </si>
  <si>
    <t>2120102</t>
  </si>
  <si>
    <t>一般行政管理事务</t>
  </si>
  <si>
    <t>2110302</t>
  </si>
  <si>
    <t>水体</t>
  </si>
  <si>
    <t>大气</t>
  </si>
  <si>
    <t>2120399</t>
  </si>
  <si>
    <t>其他城乡社区公共设施支出</t>
  </si>
  <si>
    <t>城市基础设施配套费收入</t>
  </si>
  <si>
    <t>其他地方自行试点项目收益专项债券            对应项目专项收入</t>
  </si>
  <si>
    <t>2023年部门预算支出总表</t>
  </si>
  <si>
    <r>
      <rPr>
        <sz val="9"/>
        <rFont val="宋体"/>
        <charset val="134"/>
      </rPr>
      <t xml:space="preserve">项 </t>
    </r>
    <r>
      <rPr>
        <sz val="9"/>
        <rFont val="宋体"/>
        <charset val="134"/>
      </rPr>
      <t xml:space="preserve">     </t>
    </r>
    <r>
      <rPr>
        <sz val="9"/>
        <rFont val="宋体"/>
        <charset val="134"/>
      </rPr>
      <t xml:space="preserve">  目</t>
    </r>
  </si>
  <si>
    <t>本年支出合计</t>
  </si>
  <si>
    <t>基本支出</t>
  </si>
  <si>
    <t>项目支出</t>
  </si>
  <si>
    <t>项  目 名 称</t>
  </si>
  <si>
    <t>城市公共设施</t>
  </si>
  <si>
    <t>城市建设</t>
  </si>
  <si>
    <t>其他地方自行试点项目收益专项债券            收入安排的支出</t>
  </si>
  <si>
    <t>荣河污水处理厂建设项目</t>
  </si>
  <si>
    <t>2023年财政拨款预算收支总表</t>
  </si>
  <si>
    <r>
      <rPr>
        <sz val="9"/>
        <rFont val="宋体"/>
        <charset val="134"/>
      </rPr>
      <t xml:space="preserve">收   </t>
    </r>
    <r>
      <rPr>
        <sz val="9"/>
        <rFont val="宋体"/>
        <charset val="134"/>
      </rPr>
      <t xml:space="preserve">  </t>
    </r>
    <r>
      <rPr>
        <sz val="9"/>
        <rFont val="宋体"/>
        <charset val="134"/>
      </rPr>
      <t xml:space="preserve"> 入</t>
    </r>
  </si>
  <si>
    <t>支       出</t>
  </si>
  <si>
    <r>
      <rPr>
        <sz val="9"/>
        <rFont val="宋体"/>
        <charset val="134"/>
      </rPr>
      <t xml:space="preserve">项   </t>
    </r>
    <r>
      <rPr>
        <sz val="9"/>
        <rFont val="宋体"/>
        <charset val="134"/>
      </rPr>
      <t xml:space="preserve"> 目</t>
    </r>
  </si>
  <si>
    <t>金 额</t>
  </si>
  <si>
    <r>
      <rPr>
        <sz val="9"/>
        <rFont val="宋体"/>
        <charset val="134"/>
      </rPr>
      <t xml:space="preserve">项 </t>
    </r>
    <r>
      <rPr>
        <sz val="9"/>
        <rFont val="宋体"/>
        <charset val="134"/>
      </rPr>
      <t xml:space="preserve">    </t>
    </r>
    <r>
      <rPr>
        <sz val="9"/>
        <rFont val="宋体"/>
        <charset val="134"/>
      </rPr>
      <t>目</t>
    </r>
  </si>
  <si>
    <t>金  额</t>
  </si>
  <si>
    <t>小 计</t>
  </si>
  <si>
    <t>政府性     基金预算</t>
  </si>
  <si>
    <t xml:space="preserve">    纳入财政专户管理的事业收入</t>
  </si>
  <si>
    <t>2023年纳入财政专户管理的事业收入支出表</t>
  </si>
  <si>
    <r>
      <rPr>
        <sz val="9"/>
        <rFont val="宋体"/>
        <charset val="134"/>
      </rPr>
      <t xml:space="preserve">项  </t>
    </r>
    <r>
      <rPr>
        <sz val="9"/>
        <rFont val="宋体"/>
        <charset val="134"/>
      </rPr>
      <t xml:space="preserve">       </t>
    </r>
    <r>
      <rPr>
        <sz val="9"/>
        <rFont val="宋体"/>
        <charset val="134"/>
      </rPr>
      <t xml:space="preserve">  目</t>
    </r>
  </si>
  <si>
    <r>
      <rPr>
        <sz val="9"/>
        <rFont val="宋体"/>
        <charset val="134"/>
      </rPr>
      <t>项 目</t>
    </r>
    <r>
      <rPr>
        <sz val="9"/>
        <rFont val="宋体"/>
        <charset val="134"/>
      </rPr>
      <t xml:space="preserve"> </t>
    </r>
    <r>
      <rPr>
        <sz val="9"/>
        <rFont val="宋体"/>
        <charset val="134"/>
      </rPr>
      <t>名</t>
    </r>
    <r>
      <rPr>
        <sz val="9"/>
        <rFont val="宋体"/>
        <charset val="134"/>
      </rPr>
      <t xml:space="preserve"> </t>
    </r>
    <r>
      <rPr>
        <sz val="9"/>
        <rFont val="宋体"/>
        <charset val="134"/>
      </rPr>
      <t>称</t>
    </r>
  </si>
  <si>
    <t>2023年一般公共预算财政拨款支出表</t>
  </si>
  <si>
    <r>
      <rPr>
        <sz val="9"/>
        <rFont val="宋体"/>
        <charset val="134"/>
      </rPr>
      <t xml:space="preserve">项  </t>
    </r>
    <r>
      <rPr>
        <sz val="9"/>
        <rFont val="宋体"/>
        <charset val="134"/>
      </rPr>
      <t xml:space="preserve">    </t>
    </r>
    <r>
      <rPr>
        <sz val="9"/>
        <rFont val="宋体"/>
        <charset val="134"/>
      </rPr>
      <t xml:space="preserve">  </t>
    </r>
    <r>
      <rPr>
        <sz val="9"/>
        <rFont val="宋体"/>
        <charset val="134"/>
      </rPr>
      <t>目</t>
    </r>
  </si>
  <si>
    <r>
      <rPr>
        <sz val="9"/>
        <rFont val="宋体"/>
        <charset val="134"/>
      </rPr>
      <t xml:space="preserve">合 </t>
    </r>
    <r>
      <rPr>
        <sz val="9"/>
        <rFont val="宋体"/>
        <charset val="134"/>
      </rPr>
      <t xml:space="preserve"> </t>
    </r>
    <r>
      <rPr>
        <sz val="9"/>
        <rFont val="宋体"/>
        <charset val="134"/>
      </rPr>
      <t>计</t>
    </r>
  </si>
  <si>
    <t>2023年一般公共预算财政拨款基本支出经济分类表</t>
  </si>
  <si>
    <t>经济科目名称</t>
  </si>
  <si>
    <t>预 算 数</t>
  </si>
  <si>
    <t>工资福利支出</t>
  </si>
  <si>
    <t>商品和服务支出</t>
  </si>
  <si>
    <r>
      <rPr>
        <sz val="9"/>
        <rFont val="宋体"/>
        <charset val="134"/>
      </rPr>
      <t xml:space="preserve"> </t>
    </r>
    <r>
      <rPr>
        <sz val="9"/>
        <rFont val="宋体"/>
        <charset val="134"/>
      </rPr>
      <t xml:space="preserve">   </t>
    </r>
    <r>
      <rPr>
        <sz val="9"/>
        <rFont val="宋体"/>
        <charset val="134"/>
      </rPr>
      <t xml:space="preserve"> 基本工资</t>
    </r>
  </si>
  <si>
    <t>（一）人员经费</t>
  </si>
  <si>
    <r>
      <rPr>
        <sz val="9"/>
        <rFont val="宋体"/>
        <charset val="134"/>
      </rPr>
      <t xml:space="preserve"> </t>
    </r>
    <r>
      <rPr>
        <sz val="9"/>
        <rFont val="宋体"/>
        <charset val="134"/>
      </rPr>
      <t xml:space="preserve">   </t>
    </r>
    <r>
      <rPr>
        <sz val="9"/>
        <rFont val="宋体"/>
        <charset val="134"/>
      </rPr>
      <t xml:space="preserve"> 津贴补贴</t>
    </r>
  </si>
  <si>
    <r>
      <rPr>
        <sz val="9"/>
        <rFont val="宋体"/>
        <charset val="134"/>
      </rPr>
      <t xml:space="preserve">  </t>
    </r>
    <r>
      <rPr>
        <sz val="9"/>
        <rFont val="宋体"/>
        <charset val="134"/>
      </rPr>
      <t xml:space="preserve">    </t>
    </r>
    <r>
      <rPr>
        <sz val="9"/>
        <rFont val="宋体"/>
        <charset val="134"/>
      </rPr>
      <t>办公费</t>
    </r>
  </si>
  <si>
    <t xml:space="preserve">     绩效工资</t>
  </si>
  <si>
    <r>
      <rPr>
        <sz val="9"/>
        <rFont val="宋体"/>
        <charset val="134"/>
      </rPr>
      <t xml:space="preserve">  </t>
    </r>
    <r>
      <rPr>
        <sz val="9"/>
        <rFont val="宋体"/>
        <charset val="134"/>
      </rPr>
      <t xml:space="preserve">    </t>
    </r>
    <r>
      <rPr>
        <sz val="9"/>
        <rFont val="宋体"/>
        <charset val="134"/>
      </rPr>
      <t>印刷费</t>
    </r>
  </si>
  <si>
    <t xml:space="preserve">     奖金</t>
  </si>
  <si>
    <r>
      <rPr>
        <sz val="9"/>
        <rFont val="宋体"/>
        <charset val="134"/>
      </rPr>
      <t xml:space="preserve">      </t>
    </r>
    <r>
      <rPr>
        <sz val="9"/>
        <rFont val="宋体"/>
        <charset val="134"/>
      </rPr>
      <t>手续费</t>
    </r>
  </si>
  <si>
    <t xml:space="preserve">     机关事业单位基本养老保险缴费</t>
  </si>
  <si>
    <r>
      <rPr>
        <sz val="9"/>
        <rFont val="宋体"/>
        <charset val="134"/>
      </rPr>
      <t xml:space="preserve">      </t>
    </r>
    <r>
      <rPr>
        <sz val="9"/>
        <rFont val="宋体"/>
        <charset val="134"/>
      </rPr>
      <t>差旅费</t>
    </r>
  </si>
  <si>
    <t xml:space="preserve">     职工基本医疗保险缴费</t>
  </si>
  <si>
    <r>
      <rPr>
        <sz val="9"/>
        <rFont val="宋体"/>
        <charset val="134"/>
      </rPr>
      <t xml:space="preserve">      </t>
    </r>
    <r>
      <rPr>
        <sz val="9"/>
        <rFont val="宋体"/>
        <charset val="134"/>
      </rPr>
      <t>维修（护）费</t>
    </r>
  </si>
  <si>
    <t xml:space="preserve">     职业年金缴费</t>
  </si>
  <si>
    <r>
      <rPr>
        <sz val="9"/>
        <rFont val="宋体"/>
        <charset val="134"/>
      </rPr>
      <t xml:space="preserve">      </t>
    </r>
    <r>
      <rPr>
        <sz val="9"/>
        <rFont val="宋体"/>
        <charset val="134"/>
      </rPr>
      <t>租赁费</t>
    </r>
  </si>
  <si>
    <t xml:space="preserve">     其他社会保障缴费</t>
  </si>
  <si>
    <r>
      <rPr>
        <sz val="9"/>
        <rFont val="宋体"/>
        <charset val="134"/>
      </rPr>
      <t xml:space="preserve">      </t>
    </r>
    <r>
      <rPr>
        <sz val="9"/>
        <rFont val="宋体"/>
        <charset val="134"/>
      </rPr>
      <t>会议费</t>
    </r>
  </si>
  <si>
    <r>
      <rPr>
        <sz val="9"/>
        <rFont val="宋体"/>
        <charset val="134"/>
      </rPr>
      <t xml:space="preserve"> </t>
    </r>
    <r>
      <rPr>
        <sz val="9"/>
        <rFont val="宋体"/>
        <charset val="134"/>
      </rPr>
      <t xml:space="preserve">    </t>
    </r>
    <r>
      <rPr>
        <sz val="9"/>
        <rFont val="宋体"/>
        <charset val="134"/>
      </rPr>
      <t>住房公积金</t>
    </r>
  </si>
  <si>
    <t xml:space="preserve">      培训费</t>
  </si>
  <si>
    <r>
      <rPr>
        <sz val="9"/>
        <rFont val="宋体"/>
        <charset val="134"/>
      </rPr>
      <t xml:space="preserve"> </t>
    </r>
    <r>
      <rPr>
        <sz val="9"/>
        <rFont val="宋体"/>
        <charset val="134"/>
      </rPr>
      <t xml:space="preserve">    其他工资福利支出</t>
    </r>
  </si>
  <si>
    <r>
      <rPr>
        <sz val="9"/>
        <rFont val="宋体"/>
        <charset val="134"/>
      </rPr>
      <t xml:space="preserve">      </t>
    </r>
    <r>
      <rPr>
        <sz val="9"/>
        <rFont val="宋体"/>
        <charset val="134"/>
      </rPr>
      <t>公务接待费</t>
    </r>
  </si>
  <si>
    <t>对个人和家庭的补助</t>
  </si>
  <si>
    <t xml:space="preserve">      专用材料费</t>
  </si>
  <si>
    <t xml:space="preserve">     离休费</t>
  </si>
  <si>
    <t xml:space="preserve">      专用燃料费</t>
  </si>
  <si>
    <t xml:space="preserve">     退休费</t>
  </si>
  <si>
    <t xml:space="preserve">      劳务费</t>
  </si>
  <si>
    <t xml:space="preserve">     抚恤金</t>
  </si>
  <si>
    <t xml:space="preserve">      委托业务费</t>
  </si>
  <si>
    <r>
      <rPr>
        <sz val="9"/>
        <rFont val="宋体"/>
        <charset val="134"/>
      </rPr>
      <t xml:space="preserve">  </t>
    </r>
    <r>
      <rPr>
        <sz val="9"/>
        <rFont val="宋体"/>
        <charset val="134"/>
      </rPr>
      <t xml:space="preserve">   </t>
    </r>
    <r>
      <rPr>
        <sz val="9"/>
        <rFont val="宋体"/>
        <charset val="134"/>
      </rPr>
      <t>生活补助</t>
    </r>
  </si>
  <si>
    <t xml:space="preserve">      物业管理费</t>
  </si>
  <si>
    <t xml:space="preserve">     其他对个人和家庭的补助</t>
  </si>
  <si>
    <t xml:space="preserve">      其他交通费用</t>
  </si>
  <si>
    <t>资本性支出</t>
  </si>
  <si>
    <t xml:space="preserve">      其他商品和服务支出</t>
  </si>
  <si>
    <t xml:space="preserve">     办公设备购置</t>
  </si>
  <si>
    <t>（二）提取安排经费</t>
  </si>
  <si>
    <t xml:space="preserve">     专用设备购置</t>
  </si>
  <si>
    <r>
      <rPr>
        <sz val="9"/>
        <rFont val="宋体"/>
        <charset val="134"/>
      </rPr>
      <t xml:space="preserve">  </t>
    </r>
    <r>
      <rPr>
        <sz val="9"/>
        <rFont val="宋体"/>
        <charset val="134"/>
      </rPr>
      <t xml:space="preserve">    </t>
    </r>
    <r>
      <rPr>
        <sz val="9"/>
        <rFont val="宋体"/>
        <charset val="134"/>
      </rPr>
      <t>工会经费</t>
    </r>
  </si>
  <si>
    <t xml:space="preserve">     信息网络及软件购置更新</t>
  </si>
  <si>
    <r>
      <rPr>
        <sz val="9"/>
        <rFont val="宋体"/>
        <charset val="134"/>
      </rPr>
      <t xml:space="preserve">      </t>
    </r>
    <r>
      <rPr>
        <sz val="9"/>
        <rFont val="宋体"/>
        <charset val="134"/>
      </rPr>
      <t>福利费</t>
    </r>
  </si>
  <si>
    <t>（三）保运转费用</t>
  </si>
  <si>
    <r>
      <rPr>
        <sz val="9"/>
        <rFont val="宋体"/>
        <charset val="134"/>
      </rPr>
      <t xml:space="preserve"> </t>
    </r>
    <r>
      <rPr>
        <sz val="9"/>
        <rFont val="宋体"/>
        <charset val="134"/>
      </rPr>
      <t xml:space="preserve">    </t>
    </r>
    <r>
      <rPr>
        <sz val="9"/>
        <rFont val="宋体"/>
        <charset val="134"/>
      </rPr>
      <t xml:space="preserve"> 水费</t>
    </r>
  </si>
  <si>
    <r>
      <rPr>
        <sz val="9"/>
        <rFont val="宋体"/>
        <charset val="134"/>
      </rPr>
      <t xml:space="preserve"> </t>
    </r>
    <r>
      <rPr>
        <sz val="9"/>
        <rFont val="宋体"/>
        <charset val="134"/>
      </rPr>
      <t xml:space="preserve">    </t>
    </r>
    <r>
      <rPr>
        <sz val="9"/>
        <rFont val="宋体"/>
        <charset val="134"/>
      </rPr>
      <t xml:space="preserve"> 电费</t>
    </r>
  </si>
  <si>
    <r>
      <rPr>
        <sz val="9"/>
        <rFont val="宋体"/>
        <charset val="134"/>
      </rPr>
      <t xml:space="preserve">  </t>
    </r>
    <r>
      <rPr>
        <sz val="9"/>
        <rFont val="宋体"/>
        <charset val="134"/>
      </rPr>
      <t xml:space="preserve">    </t>
    </r>
    <r>
      <rPr>
        <sz val="9"/>
        <rFont val="宋体"/>
        <charset val="134"/>
      </rPr>
      <t>邮电费</t>
    </r>
  </si>
  <si>
    <r>
      <rPr>
        <sz val="9"/>
        <rFont val="宋体"/>
        <charset val="134"/>
      </rPr>
      <t xml:space="preserve">  </t>
    </r>
    <r>
      <rPr>
        <sz val="9"/>
        <rFont val="宋体"/>
        <charset val="134"/>
      </rPr>
      <t xml:space="preserve">    </t>
    </r>
    <r>
      <rPr>
        <sz val="9"/>
        <rFont val="宋体"/>
        <charset val="134"/>
      </rPr>
      <t>取暖费</t>
    </r>
  </si>
  <si>
    <r>
      <rPr>
        <sz val="9"/>
        <rFont val="宋体"/>
        <charset val="134"/>
      </rPr>
      <t xml:space="preserve">  </t>
    </r>
    <r>
      <rPr>
        <sz val="9"/>
        <rFont val="宋体"/>
        <charset val="134"/>
      </rPr>
      <t xml:space="preserve">    </t>
    </r>
    <r>
      <rPr>
        <sz val="9"/>
        <rFont val="宋体"/>
        <charset val="134"/>
      </rPr>
      <t>公务用车运行维护费</t>
    </r>
  </si>
  <si>
    <t>2023年一般公共预算财政拨款基本支出、项目支出部门预算及政府预算经济分类总表</t>
  </si>
  <si>
    <t>政府预算经济分类合计</t>
  </si>
  <si>
    <t>机关工资福利支出小计</t>
  </si>
  <si>
    <t>工资奖金津补贴</t>
  </si>
  <si>
    <t>社会保障缴费</t>
  </si>
  <si>
    <t>其他工资福利支出</t>
  </si>
  <si>
    <t>机关商品和服务支出小计</t>
  </si>
  <si>
    <t>办公经费</t>
  </si>
  <si>
    <t>会议费</t>
  </si>
  <si>
    <t>培训费</t>
  </si>
  <si>
    <t>专用材料购置费</t>
  </si>
  <si>
    <t>委托业务费</t>
  </si>
  <si>
    <t>公务接待费</t>
  </si>
  <si>
    <t>公务用车运行维护费</t>
  </si>
  <si>
    <t>维修（护）费</t>
  </si>
  <si>
    <t>其他商品和服务支出</t>
  </si>
  <si>
    <t>对个人和家庭的补助小计</t>
  </si>
  <si>
    <t>社会福利和救助</t>
  </si>
  <si>
    <t>助学金</t>
  </si>
  <si>
    <t>个人农业生产补贴</t>
  </si>
  <si>
    <t>离退休费</t>
  </si>
  <si>
    <t>其他对个人和家庭的补助</t>
  </si>
  <si>
    <t>机关资本性支出小计</t>
  </si>
  <si>
    <t>房屋建筑物购建</t>
  </si>
  <si>
    <t>基础设施建设</t>
  </si>
  <si>
    <t>土地征迁补偿和安置支出</t>
  </si>
  <si>
    <t>设备购置</t>
  </si>
  <si>
    <t>大型修缮</t>
  </si>
  <si>
    <t>其他资本性支出</t>
  </si>
  <si>
    <t>对企业补助</t>
  </si>
  <si>
    <t>对社会保障基金补助</t>
  </si>
  <si>
    <t>项目名称</t>
  </si>
  <si>
    <t>部门预算经济分类合计</t>
  </si>
  <si>
    <r>
      <rPr>
        <sz val="9"/>
        <rFont val="宋体"/>
        <charset val="134"/>
      </rPr>
      <t xml:space="preserve">工资福利支出 </t>
    </r>
    <r>
      <rPr>
        <sz val="9"/>
        <rFont val="宋体"/>
        <charset val="134"/>
      </rPr>
      <t xml:space="preserve">   </t>
    </r>
    <r>
      <rPr>
        <sz val="9"/>
        <rFont val="宋体"/>
        <charset val="134"/>
      </rPr>
      <t>小计</t>
    </r>
  </si>
  <si>
    <t>基本工资</t>
  </si>
  <si>
    <t>津贴补贴</t>
  </si>
  <si>
    <t>绩效工资</t>
  </si>
  <si>
    <t>奖金</t>
  </si>
  <si>
    <t>机关事业单位基本养老保险缴费</t>
  </si>
  <si>
    <t>职业年金缴费</t>
  </si>
  <si>
    <t>职工基本医疗保险缴费</t>
  </si>
  <si>
    <t>其他社会保障缴费</t>
  </si>
  <si>
    <t>商品和服务支出小计</t>
  </si>
  <si>
    <t>办公费</t>
  </si>
  <si>
    <t>印刷费</t>
  </si>
  <si>
    <t>手续费</t>
  </si>
  <si>
    <t>水费</t>
  </si>
  <si>
    <t>电费</t>
  </si>
  <si>
    <t>邮电费</t>
  </si>
  <si>
    <t>取暖费</t>
  </si>
  <si>
    <t>差旅费</t>
  </si>
  <si>
    <t>租赁费</t>
  </si>
  <si>
    <t>物业管理费</t>
  </si>
  <si>
    <t>工会经费</t>
  </si>
  <si>
    <t>福利费</t>
  </si>
  <si>
    <t>其他交通费用</t>
  </si>
  <si>
    <t>专用材料费</t>
  </si>
  <si>
    <t>被装购置费</t>
  </si>
  <si>
    <t>专用燃料费</t>
  </si>
  <si>
    <t>劳务费</t>
  </si>
  <si>
    <t>生活补助</t>
  </si>
  <si>
    <t>代缴社会保险费</t>
  </si>
  <si>
    <t>抚恤金</t>
  </si>
  <si>
    <t>离休费</t>
  </si>
  <si>
    <t>退休费</t>
  </si>
  <si>
    <t>资本性支出     小计</t>
  </si>
  <si>
    <t>土地补偿</t>
  </si>
  <si>
    <t>安置补助</t>
  </si>
  <si>
    <t>地上附着物和青苗补偿</t>
  </si>
  <si>
    <t>拆迁补偿</t>
  </si>
  <si>
    <t>办公设备购置</t>
  </si>
  <si>
    <t>专用设备购置</t>
  </si>
  <si>
    <t>信息网络及软件购置更新</t>
  </si>
  <si>
    <t>物资储备</t>
  </si>
  <si>
    <t>其他交通工具购置</t>
  </si>
  <si>
    <t>费用补贴</t>
  </si>
  <si>
    <t>利息补贴</t>
  </si>
  <si>
    <t>住建局基本支出</t>
  </si>
  <si>
    <t>城市管理执法队基本支出</t>
  </si>
  <si>
    <t>市容环卫中心基本支出</t>
  </si>
  <si>
    <t>机关事业单位基本养老       保险缴费</t>
  </si>
  <si>
    <r>
      <rPr>
        <sz val="9"/>
        <rFont val="宋体"/>
        <charset val="134"/>
      </rPr>
      <t>2</t>
    </r>
    <r>
      <rPr>
        <sz val="9"/>
        <rFont val="宋体"/>
        <charset val="134"/>
      </rPr>
      <t>080506</t>
    </r>
  </si>
  <si>
    <t>失业、工伤保险缴费</t>
  </si>
  <si>
    <t>遗属人员补助金</t>
  </si>
  <si>
    <t>住建管理事务</t>
  </si>
  <si>
    <t>单位人员缴纳保险项目</t>
  </si>
  <si>
    <t>公园广场等管护人员费用</t>
  </si>
  <si>
    <t>房产管理事务</t>
  </si>
  <si>
    <t>军转干部住房补贴</t>
  </si>
  <si>
    <t>城北公园及北环路租地款</t>
  </si>
  <si>
    <t>路灯电费</t>
  </si>
  <si>
    <t>代扣各项工程水土保持费</t>
  </si>
  <si>
    <t>农村生活垃圾中转站运行费用</t>
  </si>
  <si>
    <t>汇源污水处理站委托运行项目</t>
  </si>
  <si>
    <t>荣河汉薛污水处理厂委托运行项目</t>
  </si>
  <si>
    <t>裴庄通化污水处理站委托运行项目</t>
  </si>
  <si>
    <t>环卫精细化作业购买服务项目</t>
  </si>
  <si>
    <t>荣碧污水处理厂运行费用</t>
  </si>
  <si>
    <t>餐厨垃圾车运行费用</t>
  </si>
  <si>
    <t>雾炮车运行费用</t>
  </si>
  <si>
    <t>飞云路（南环街—北环街）雨污分流综合改造工程设计费</t>
  </si>
  <si>
    <t>后土街（西内环—宝鼎路）雨污分流综合改造工程设计费</t>
  </si>
  <si>
    <t>水毁塌陷维修项目</t>
  </si>
  <si>
    <t>南沟大桥抢修工程</t>
  </si>
  <si>
    <t>后土街(原蔬菜市场)停车场及公厕资金</t>
  </si>
  <si>
    <t>东高速口亮化工程</t>
  </si>
  <si>
    <t>人民公园亮化、照明设施提升改造工程</t>
  </si>
  <si>
    <t>人民公园公共卫生间拆除并新建工程</t>
  </si>
  <si>
    <t>人民公园健身、游乐设施提升改造工程</t>
  </si>
  <si>
    <t>汇源农副产品工业园污水处理站一期工程</t>
  </si>
  <si>
    <t>后土大道与宝鼎路十字口西北角尉氏口腔房屋拆除款及周边环境费用</t>
  </si>
  <si>
    <t>文苑小区南端巷道土墙抢修款</t>
  </si>
  <si>
    <t>北环路污水截留工程款</t>
  </si>
  <si>
    <t>王勃街（汾阴路-恒磁北路）         道路工程</t>
  </si>
  <si>
    <t>华康北路（汇源街-北环路）         道路工程</t>
  </si>
  <si>
    <t>新建南路、汇源街2座停车场工程</t>
  </si>
  <si>
    <t>城市防洪末端渠系改造工程</t>
  </si>
  <si>
    <t>宝鼎路(北环路-后土大道)        机非隔离带绿化提升改造工程</t>
  </si>
  <si>
    <t>城东片区老旧街区改造工程</t>
  </si>
  <si>
    <t>城镇生活污水再生利用项目        一期工程</t>
  </si>
  <si>
    <t>农业开发区北外环西段               (西环路-经一路)绿化工程</t>
  </si>
  <si>
    <t>农业开发区西环路               (北环街--北外环西段)绿化工程</t>
  </si>
  <si>
    <t>汾阴路东侧(后土大道-孤峰街)道路绿化工程</t>
  </si>
  <si>
    <t>孤峰街(新建南路-恒磁路)         机非隔离带绿化提升改造工程</t>
  </si>
  <si>
    <t>西环路桥梁检测费用</t>
  </si>
  <si>
    <t>宝鼎路提升改造工程迁改赔偿款</t>
  </si>
  <si>
    <t>宝鼎路道路提升改造工程</t>
  </si>
  <si>
    <t>东城区（恒磁路）排水工程</t>
  </si>
  <si>
    <t>恒磁南路（南内环街-南外环街）拓宽改造工程</t>
  </si>
  <si>
    <t>冬季清洁取暖煤改气改造         县级配套</t>
  </si>
  <si>
    <t>市容环卫中心业务费用</t>
  </si>
  <si>
    <t>生活垃圾填埋场运行费用</t>
  </si>
  <si>
    <t>城市管理执法队业务费用</t>
  </si>
  <si>
    <t>办公设备购置项目</t>
  </si>
  <si>
    <t>2023年政府性基金预算收入表</t>
  </si>
  <si>
    <r>
      <rPr>
        <sz val="9"/>
        <rFont val="宋体"/>
        <charset val="134"/>
      </rPr>
      <t xml:space="preserve">项  </t>
    </r>
    <r>
      <rPr>
        <sz val="9"/>
        <rFont val="宋体"/>
        <charset val="134"/>
      </rPr>
      <t xml:space="preserve">     </t>
    </r>
    <r>
      <rPr>
        <sz val="9"/>
        <rFont val="宋体"/>
        <charset val="134"/>
      </rPr>
      <t xml:space="preserve">   </t>
    </r>
    <r>
      <rPr>
        <sz val="9"/>
        <rFont val="宋体"/>
        <charset val="134"/>
      </rPr>
      <t>目</t>
    </r>
  </si>
  <si>
    <t>备  注</t>
  </si>
  <si>
    <t>收入科目编码</t>
  </si>
  <si>
    <r>
      <rPr>
        <sz val="9"/>
        <rFont val="宋体"/>
        <charset val="134"/>
      </rPr>
      <t>科 目</t>
    </r>
    <r>
      <rPr>
        <sz val="9"/>
        <rFont val="宋体"/>
        <charset val="134"/>
      </rPr>
      <t xml:space="preserve"> </t>
    </r>
    <r>
      <rPr>
        <sz val="9"/>
        <rFont val="宋体"/>
        <charset val="134"/>
      </rPr>
      <t>名</t>
    </r>
    <r>
      <rPr>
        <sz val="9"/>
        <rFont val="宋体"/>
        <charset val="134"/>
      </rPr>
      <t xml:space="preserve"> </t>
    </r>
    <r>
      <rPr>
        <sz val="9"/>
        <rFont val="宋体"/>
        <charset val="134"/>
      </rPr>
      <t>称</t>
    </r>
  </si>
  <si>
    <t>合   计</t>
  </si>
  <si>
    <t>2023年政府性基金预算支出表</t>
  </si>
  <si>
    <r>
      <rPr>
        <sz val="9"/>
        <rFont val="宋体"/>
        <charset val="134"/>
      </rPr>
      <t xml:space="preserve">项         </t>
    </r>
    <r>
      <rPr>
        <sz val="9"/>
        <rFont val="宋体"/>
        <charset val="134"/>
      </rPr>
      <t xml:space="preserve">  </t>
    </r>
    <r>
      <rPr>
        <sz val="9"/>
        <rFont val="宋体"/>
        <charset val="134"/>
      </rPr>
      <t>目</t>
    </r>
  </si>
  <si>
    <t>2023年“三公”经费部门预算情况表</t>
  </si>
  <si>
    <r>
      <rPr>
        <sz val="9"/>
        <rFont val="宋体"/>
        <charset val="134"/>
      </rPr>
      <t xml:space="preserve">项 </t>
    </r>
    <r>
      <rPr>
        <sz val="9"/>
        <rFont val="宋体"/>
        <charset val="134"/>
      </rPr>
      <t xml:space="preserve">     </t>
    </r>
    <r>
      <rPr>
        <sz val="9"/>
        <rFont val="宋体"/>
        <charset val="134"/>
      </rPr>
      <t xml:space="preserve">  </t>
    </r>
    <r>
      <rPr>
        <sz val="9"/>
        <rFont val="宋体"/>
        <charset val="134"/>
      </rPr>
      <t>目</t>
    </r>
  </si>
  <si>
    <t>“三公”经费部门预算数</t>
  </si>
  <si>
    <r>
      <rPr>
        <sz val="9"/>
        <rFont val="宋体"/>
        <charset val="134"/>
      </rPr>
      <t xml:space="preserve">备 </t>
    </r>
    <r>
      <rPr>
        <sz val="9"/>
        <rFont val="宋体"/>
        <charset val="134"/>
      </rPr>
      <t xml:space="preserve"> </t>
    </r>
    <r>
      <rPr>
        <sz val="9"/>
        <rFont val="宋体"/>
        <charset val="134"/>
      </rPr>
      <t>注</t>
    </r>
  </si>
  <si>
    <t>总合计</t>
  </si>
  <si>
    <t>其中：财政拨款</t>
  </si>
  <si>
    <t>小  计</t>
  </si>
  <si>
    <r>
      <rPr>
        <sz val="9"/>
        <rFont val="宋体"/>
        <charset val="134"/>
      </rPr>
      <t xml:space="preserve">合 </t>
    </r>
    <r>
      <rPr>
        <sz val="9"/>
        <rFont val="宋体"/>
        <charset val="134"/>
      </rPr>
      <t xml:space="preserve">  </t>
    </r>
    <r>
      <rPr>
        <sz val="9"/>
        <rFont val="宋体"/>
        <charset val="134"/>
      </rPr>
      <t>计</t>
    </r>
  </si>
  <si>
    <t>因公出国（境）费</t>
  </si>
  <si>
    <t>公用用车购置及运行费</t>
  </si>
  <si>
    <t xml:space="preserve">  其中：公务用车购置费</t>
  </si>
  <si>
    <t xml:space="preserve">        公务用车运行维护费</t>
  </si>
  <si>
    <t xml:space="preserve">
情况说明：我单位车辆编制1辆，实际保有量1辆，主要用人防调查、检查等各项业务工作。当年三公经费与上年持平。</t>
  </si>
  <si>
    <t xml:space="preserve">   情况说明：要将本部门“三公”经费支出中的公务接待费具体安排情况、接待批次、人次使用文字简要表述。公务用车购置及运行费要将本单位公务用车保有量、用于安排什么工作等文字简要表述。</t>
  </si>
  <si>
    <t>2023年机关运行经费预算财政拨款情况统计表</t>
  </si>
  <si>
    <t>单 位 名 称</t>
  </si>
  <si>
    <t>万荣县住房和城乡建设管理局</t>
  </si>
  <si>
    <t>其中：公务员交通补贴 45000 元</t>
  </si>
  <si>
    <t xml:space="preserve"> 2023年政府采购预算计划表</t>
  </si>
  <si>
    <t>单位：万元</t>
  </si>
  <si>
    <t>序号</t>
  </si>
  <si>
    <t>采购项目名称</t>
  </si>
  <si>
    <t>所属政府采      购目录编码</t>
  </si>
  <si>
    <t>计量  单位</t>
  </si>
  <si>
    <t>采购  数量</t>
  </si>
  <si>
    <t>规格要求</t>
  </si>
  <si>
    <r>
      <rPr>
        <sz val="9"/>
        <rFont val="宋体"/>
        <charset val="134"/>
      </rPr>
      <t xml:space="preserve">资 </t>
    </r>
    <r>
      <rPr>
        <sz val="9"/>
        <rFont val="宋体"/>
        <charset val="134"/>
      </rPr>
      <t xml:space="preserve"> </t>
    </r>
    <r>
      <rPr>
        <sz val="9"/>
        <rFont val="宋体"/>
        <charset val="134"/>
      </rPr>
      <t>金</t>
    </r>
    <r>
      <rPr>
        <sz val="9"/>
        <rFont val="宋体"/>
        <charset val="134"/>
      </rPr>
      <t xml:space="preserve">  </t>
    </r>
    <r>
      <rPr>
        <sz val="9"/>
        <rFont val="宋体"/>
        <charset val="134"/>
      </rPr>
      <t>来</t>
    </r>
    <r>
      <rPr>
        <sz val="9"/>
        <rFont val="宋体"/>
        <charset val="134"/>
      </rPr>
      <t xml:space="preserve">  </t>
    </r>
    <r>
      <rPr>
        <sz val="9"/>
        <rFont val="宋体"/>
        <charset val="134"/>
      </rPr>
      <t>源</t>
    </r>
  </si>
  <si>
    <t>合 计</t>
  </si>
  <si>
    <t>一般公共   预算资金</t>
  </si>
  <si>
    <t>转移支付   资金</t>
  </si>
  <si>
    <t>事业收入</t>
  </si>
  <si>
    <t>其他收入</t>
  </si>
  <si>
    <t>自筹资金</t>
  </si>
  <si>
    <t>车辆保险</t>
  </si>
  <si>
    <t>C15040201</t>
  </si>
  <si>
    <t>份</t>
  </si>
  <si>
    <t>全险险</t>
  </si>
  <si>
    <t>住建局</t>
  </si>
  <si>
    <t>车辆加油服务</t>
  </si>
  <si>
    <t>C050302</t>
  </si>
  <si>
    <t>项</t>
  </si>
  <si>
    <t>92、95号</t>
  </si>
  <si>
    <t>车辆维修服务</t>
  </si>
  <si>
    <t>C050301</t>
  </si>
  <si>
    <t>保养、维修</t>
  </si>
  <si>
    <t>复印纸</t>
  </si>
  <si>
    <t>A090101</t>
  </si>
  <si>
    <t>箱</t>
  </si>
  <si>
    <t>A4纸</t>
  </si>
  <si>
    <t>城市道路工程施工</t>
  </si>
  <si>
    <t>B0205</t>
  </si>
  <si>
    <t>城市道路、绿化施工</t>
  </si>
  <si>
    <t>建筑幕墙工程</t>
  </si>
  <si>
    <t>B0501</t>
  </si>
  <si>
    <t>老旧城区改造</t>
  </si>
  <si>
    <t>互联网宽带</t>
  </si>
  <si>
    <t>C030102</t>
  </si>
  <si>
    <t>条</t>
  </si>
  <si>
    <t>网费</t>
  </si>
  <si>
    <t>执法队</t>
  </si>
  <si>
    <t>机动车保险服务</t>
  </si>
  <si>
    <t>次</t>
  </si>
  <si>
    <t>交强险、第三者险</t>
  </si>
  <si>
    <t>车辆维修和保养服务</t>
  </si>
  <si>
    <t>车辆维修和保养</t>
  </si>
  <si>
    <t>车辆加油</t>
  </si>
  <si>
    <t>办公桌</t>
  </si>
  <si>
    <t>A0602</t>
  </si>
  <si>
    <t>张</t>
  </si>
  <si>
    <t>金属质柜类</t>
  </si>
  <si>
    <t>A060503</t>
  </si>
  <si>
    <t>件</t>
  </si>
  <si>
    <t>文件柜</t>
  </si>
  <si>
    <t>空调机</t>
  </si>
  <si>
    <t>A0206180203</t>
  </si>
  <si>
    <t>台</t>
  </si>
  <si>
    <t>空调</t>
  </si>
  <si>
    <t>市容中心</t>
  </si>
  <si>
    <t>车辆维修、保养</t>
  </si>
  <si>
    <r>
      <rPr>
        <sz val="9"/>
        <rFont val="宋体"/>
        <charset val="134"/>
      </rPr>
      <t xml:space="preserve">合         </t>
    </r>
    <r>
      <rPr>
        <sz val="9"/>
        <rFont val="宋体"/>
        <charset val="134"/>
      </rPr>
      <t xml:space="preserve">  计</t>
    </r>
  </si>
</sst>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 numFmtId="178" formatCode=";;"/>
    <numFmt numFmtId="179" formatCode="#,##0_ "/>
    <numFmt numFmtId="180" formatCode="0.00_ "/>
    <numFmt numFmtId="181" formatCode="#,##0.00_ "/>
    <numFmt numFmtId="182" formatCode="#,##0.0000"/>
  </numFmts>
  <fonts count="25">
    <font>
      <sz val="9"/>
      <name val="宋体"/>
      <charset val="134"/>
    </font>
    <font>
      <b/>
      <sz val="18"/>
      <name val="宋体"/>
      <charset val="134"/>
    </font>
    <font>
      <sz val="9"/>
      <color indexed="0"/>
      <name val="宋体"/>
      <charset val="134"/>
    </font>
    <font>
      <sz val="10"/>
      <color indexed="0"/>
      <name val="宋体"/>
      <charset val="134"/>
    </font>
    <font>
      <sz val="12"/>
      <name val="宋体"/>
      <charset val="134"/>
    </font>
    <font>
      <sz val="14"/>
      <name val="仿宋_GB2312"/>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9"/>
      <name val="宋体"/>
      <charset val="134"/>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top style="thin">
        <color auto="1"/>
      </top>
      <bottom/>
      <diagonal/>
    </border>
    <border>
      <left style="thin">
        <color indexed="0"/>
      </left>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right style="thin">
        <color indexed="0"/>
      </right>
      <top style="thin">
        <color indexed="0"/>
      </top>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1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9" applyNumberFormat="0" applyFill="0" applyAlignment="0" applyProtection="0">
      <alignment vertical="center"/>
    </xf>
    <xf numFmtId="0" fontId="12" fillId="0" borderId="19" applyNumberFormat="0" applyFill="0" applyAlignment="0" applyProtection="0">
      <alignment vertical="center"/>
    </xf>
    <xf numFmtId="0" fontId="13" fillId="0" borderId="20" applyNumberFormat="0" applyFill="0" applyAlignment="0" applyProtection="0">
      <alignment vertical="center"/>
    </xf>
    <xf numFmtId="0" fontId="13" fillId="0" borderId="0" applyNumberFormat="0" applyFill="0" applyBorder="0" applyAlignment="0" applyProtection="0">
      <alignment vertical="center"/>
    </xf>
    <xf numFmtId="0" fontId="14" fillId="5" borderId="21" applyNumberFormat="0" applyAlignment="0" applyProtection="0">
      <alignment vertical="center"/>
    </xf>
    <xf numFmtId="0" fontId="15" fillId="2" borderId="22" applyNumberFormat="0" applyAlignment="0" applyProtection="0">
      <alignment vertical="center"/>
    </xf>
    <xf numFmtId="0" fontId="16" fillId="2" borderId="21" applyNumberFormat="0" applyAlignment="0" applyProtection="0">
      <alignment vertical="center"/>
    </xf>
    <xf numFmtId="0" fontId="17" fillId="6" borderId="23" applyNumberFormat="0" applyAlignment="0" applyProtection="0">
      <alignment vertical="center"/>
    </xf>
    <xf numFmtId="0" fontId="18" fillId="0" borderId="24" applyNumberFormat="0" applyFill="0" applyAlignment="0" applyProtection="0">
      <alignment vertical="center"/>
    </xf>
    <xf numFmtId="0" fontId="19" fillId="0" borderId="25"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2" fillId="8" borderId="0" applyNumberFormat="0" applyBorder="0" applyAlignment="0" applyProtection="0">
      <alignment vertical="center"/>
    </xf>
    <xf numFmtId="0" fontId="22" fillId="1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2" fillId="7"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23" fillId="17" borderId="0" applyNumberFormat="0" applyBorder="0" applyAlignment="0" applyProtection="0">
      <alignment vertical="center"/>
    </xf>
    <xf numFmtId="0" fontId="23" fillId="12" borderId="0" applyNumberFormat="0" applyBorder="0" applyAlignment="0" applyProtection="0">
      <alignment vertical="center"/>
    </xf>
    <xf numFmtId="0" fontId="22" fillId="12"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2" fillId="5" borderId="0" applyNumberFormat="0" applyBorder="0" applyAlignment="0" applyProtection="0">
      <alignment vertical="center"/>
    </xf>
    <xf numFmtId="0" fontId="0" fillId="0" borderId="0">
      <alignment vertical="center"/>
    </xf>
  </cellStyleXfs>
  <cellXfs count="213">
    <xf numFmtId="0" fontId="0" fillId="0" borderId="0" xfId="0" applyAlignment="1"/>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176" fontId="0" fillId="2" borderId="1" xfId="0" applyNumberFormat="1" applyFont="1" applyFill="1" applyBorder="1" applyAlignment="1">
      <alignment horizontal="right" vertical="center" wrapText="1"/>
    </xf>
    <xf numFmtId="176" fontId="0" fillId="2" borderId="1" xfId="0" applyNumberFormat="1" applyFont="1" applyFill="1" applyBorder="1" applyAlignment="1">
      <alignment vertical="center" wrapText="1"/>
    </xf>
    <xf numFmtId="0" fontId="0" fillId="0" borderId="0" xfId="0"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1" fillId="0" borderId="0" xfId="0" applyNumberFormat="1" applyFont="1" applyFill="1" applyAlignment="1" applyProtection="1">
      <alignment horizontal="center" vertical="center"/>
    </xf>
    <xf numFmtId="0" fontId="0" fillId="0" borderId="2" xfId="0" applyFont="1" applyFill="1" applyBorder="1" applyAlignment="1">
      <alignment horizontal="left" vertical="center"/>
    </xf>
    <xf numFmtId="0" fontId="0" fillId="0" borderId="0" xfId="0"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49" fontId="0" fillId="0" borderId="4" xfId="0" applyNumberFormat="1" applyFont="1" applyFill="1" applyBorder="1" applyAlignment="1" applyProtection="1">
      <alignment horizontal="center" vertical="center"/>
    </xf>
    <xf numFmtId="177" fontId="0" fillId="0" borderId="1" xfId="0" applyNumberFormat="1" applyFont="1" applyFill="1" applyBorder="1" applyAlignment="1" applyProtection="1">
      <alignment horizontal="center" vertical="center"/>
    </xf>
    <xf numFmtId="4" fontId="0" fillId="0" borderId="1" xfId="0" applyNumberFormat="1" applyFont="1" applyFill="1" applyBorder="1" applyAlignment="1" applyProtection="1">
      <alignment horizontal="right" vertical="center"/>
    </xf>
    <xf numFmtId="0" fontId="0" fillId="0" borderId="4" xfId="0" applyNumberFormat="1" applyFill="1" applyBorder="1" applyAlignment="1" applyProtection="1">
      <alignment horizontal="center" vertical="center"/>
    </xf>
    <xf numFmtId="4" fontId="0" fillId="0" borderId="1" xfId="0" applyNumberFormat="1" applyFill="1" applyBorder="1" applyAlignment="1" applyProtection="1">
      <alignment horizontal="left" vertical="center"/>
    </xf>
    <xf numFmtId="0" fontId="0" fillId="0" borderId="4" xfId="0" applyNumberFormat="1" applyFont="1" applyFill="1" applyBorder="1" applyAlignment="1" applyProtection="1">
      <alignment horizontal="center" vertical="center"/>
    </xf>
    <xf numFmtId="177" fontId="0" fillId="0" borderId="1" xfId="0" applyNumberFormat="1" applyFont="1" applyFill="1" applyBorder="1" applyAlignment="1" applyProtection="1">
      <alignment horizontal="right" vertical="center"/>
    </xf>
    <xf numFmtId="0" fontId="0" fillId="0" borderId="0" xfId="0" applyFill="1" applyAlignment="1"/>
    <xf numFmtId="0" fontId="1"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1" xfId="0" applyFont="1" applyFill="1" applyBorder="1" applyAlignment="1">
      <alignment horizontal="center" vertical="center"/>
    </xf>
    <xf numFmtId="0" fontId="0" fillId="0" borderId="6" xfId="0" applyFill="1" applyBorder="1" applyAlignment="1">
      <alignment horizontal="center" vertical="center"/>
    </xf>
    <xf numFmtId="0" fontId="0" fillId="0" borderId="4"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177" fontId="0" fillId="0" borderId="1" xfId="0" applyNumberFormat="1" applyFill="1" applyBorder="1" applyAlignment="1">
      <alignment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2" xfId="0" applyFill="1" applyBorder="1" applyAlignment="1">
      <alignment horizontal="left"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7" xfId="0" applyBorder="1" applyAlignment="1">
      <alignment horizontal="center" vertical="center"/>
    </xf>
    <xf numFmtId="0" fontId="0" fillId="0" borderId="1" xfId="0" applyNumberFormat="1" applyFont="1" applyFill="1" applyBorder="1" applyAlignment="1" applyProtection="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7" fontId="2" fillId="0" borderId="11" xfId="0" applyNumberFormat="1" applyFont="1" applyBorder="1" applyAlignment="1">
      <alignment horizontal="right" vertical="center"/>
    </xf>
    <xf numFmtId="0" fontId="0" fillId="0" borderId="1" xfId="0" applyFont="1" applyFill="1" applyBorder="1" applyAlignment="1">
      <alignment horizontal="center" vertical="center" wrapText="1"/>
    </xf>
    <xf numFmtId="0" fontId="0" fillId="0" borderId="0" xfId="0" applyAlignment="1">
      <alignment horizontal="right" vertical="center"/>
    </xf>
    <xf numFmtId="0" fontId="0" fillId="0" borderId="1" xfId="0" applyNumberFormat="1" applyFill="1" applyBorder="1" applyAlignment="1" applyProtection="1">
      <alignment horizontal="center" vertical="center"/>
    </xf>
    <xf numFmtId="0" fontId="0" fillId="0" borderId="12" xfId="0" applyBorder="1" applyAlignment="1">
      <alignment horizontal="center" vertical="center"/>
    </xf>
    <xf numFmtId="178" fontId="0" fillId="0" borderId="3" xfId="0" applyNumberFormat="1" applyFont="1" applyFill="1" applyBorder="1" applyAlignment="1" applyProtection="1">
      <alignment horizontal="center" vertical="center"/>
    </xf>
    <xf numFmtId="178" fontId="0" fillId="0" borderId="3" xfId="0" applyNumberFormat="1" applyFill="1" applyBorder="1" applyAlignment="1" applyProtection="1">
      <alignment horizontal="center" vertical="center"/>
    </xf>
    <xf numFmtId="0" fontId="0" fillId="0" borderId="1" xfId="0" applyBorder="1" applyAlignment="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NumberFormat="1" applyBorder="1" applyAlignment="1">
      <alignment horizontal="center" vertical="center" wrapText="1"/>
    </xf>
    <xf numFmtId="0" fontId="0" fillId="0" borderId="3" xfId="0" applyNumberForma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77" fontId="0" fillId="0" borderId="3" xfId="0" applyNumberFormat="1" applyFont="1" applyFill="1" applyBorder="1" applyAlignment="1" applyProtection="1">
      <alignment horizontal="right" vertical="center"/>
    </xf>
    <xf numFmtId="0" fontId="0" fillId="0" borderId="3" xfId="0" applyBorder="1" applyAlignment="1"/>
    <xf numFmtId="0" fontId="0" fillId="0" borderId="1" xfId="0" applyNumberFormat="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179" fontId="0" fillId="0" borderId="0" xfId="0" applyNumberFormat="1" applyFont="1" applyAlignment="1">
      <alignment horizontal="center" vertical="center" wrapText="1"/>
    </xf>
    <xf numFmtId="179" fontId="0" fillId="0" borderId="0" xfId="0" applyNumberFormat="1" applyFont="1" applyAlignment="1">
      <alignment horizontal="center" vertical="center"/>
    </xf>
    <xf numFmtId="179" fontId="0" fillId="0" borderId="0" xfId="0" applyNumberFormat="1" applyAlignment="1">
      <alignment vertical="center" wrapText="1"/>
    </xf>
    <xf numFmtId="179" fontId="0" fillId="0" borderId="0" xfId="0" applyNumberFormat="1" applyAlignment="1"/>
    <xf numFmtId="179" fontId="1" fillId="0" borderId="0" xfId="0" applyNumberFormat="1" applyFont="1" applyFill="1" applyAlignment="1">
      <alignment horizontal="center" vertical="center"/>
    </xf>
    <xf numFmtId="179" fontId="0" fillId="0" borderId="2" xfId="0" applyNumberFormat="1" applyFill="1" applyBorder="1" applyAlignment="1">
      <alignment horizontal="left" vertical="center"/>
    </xf>
    <xf numFmtId="179" fontId="0" fillId="0" borderId="0" xfId="0" applyNumberFormat="1" applyAlignment="1">
      <alignment horizontal="center" vertical="center"/>
    </xf>
    <xf numFmtId="179" fontId="0" fillId="0" borderId="1" xfId="0" applyNumberFormat="1" applyFont="1" applyBorder="1" applyAlignment="1">
      <alignment horizontal="center" vertical="center" wrapText="1"/>
    </xf>
    <xf numFmtId="179" fontId="0" fillId="0" borderId="1" xfId="0" applyNumberFormat="1" applyFont="1" applyFill="1" applyBorder="1" applyAlignment="1" applyProtection="1">
      <alignment horizontal="center" vertical="center"/>
    </xf>
    <xf numFmtId="179" fontId="0" fillId="3" borderId="1" xfId="49" applyNumberFormat="1" applyFont="1" applyFill="1" applyBorder="1" applyAlignment="1" applyProtection="1">
      <alignment horizontal="center" vertical="center" wrapText="1"/>
      <protection locked="0"/>
    </xf>
    <xf numFmtId="179" fontId="0" fillId="0" borderId="1" xfId="0" applyNumberFormat="1" applyFont="1" applyBorder="1" applyAlignment="1">
      <alignment horizontal="center" vertical="center"/>
    </xf>
    <xf numFmtId="179" fontId="0" fillId="0" borderId="1" xfId="0" applyNumberFormat="1" applyFont="1" applyFill="1" applyBorder="1" applyAlignment="1">
      <alignment horizontal="center" vertical="center"/>
    </xf>
    <xf numFmtId="179" fontId="0" fillId="0" borderId="8" xfId="0" applyNumberFormat="1" applyFont="1" applyFill="1" applyBorder="1" applyAlignment="1" applyProtection="1">
      <alignment horizontal="center" vertical="center" wrapText="1"/>
    </xf>
    <xf numFmtId="179" fontId="0" fillId="0" borderId="8" xfId="0" applyNumberFormat="1" applyFill="1" applyBorder="1" applyAlignment="1" applyProtection="1">
      <alignment horizontal="center" vertical="center" wrapText="1"/>
    </xf>
    <xf numFmtId="179" fontId="0" fillId="0" borderId="8" xfId="0" applyNumberFormat="1" applyFont="1" applyFill="1" applyBorder="1" applyAlignment="1" applyProtection="1">
      <alignment horizontal="right" vertical="center" wrapText="1"/>
    </xf>
    <xf numFmtId="179" fontId="0" fillId="0" borderId="1" xfId="0" applyNumberFormat="1" applyFont="1" applyFill="1" applyBorder="1" applyAlignment="1" applyProtection="1">
      <alignment horizontal="right" vertical="center" wrapText="1"/>
    </xf>
    <xf numFmtId="179" fontId="0" fillId="0" borderId="1" xfId="0" applyNumberFormat="1" applyBorder="1" applyAlignment="1">
      <alignment vertical="center" wrapText="1"/>
    </xf>
    <xf numFmtId="49" fontId="0" fillId="0" borderId="1" xfId="0" applyNumberForma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9" fontId="0" fillId="0" borderId="1" xfId="49" applyNumberFormat="1" applyFont="1"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wrapText="1"/>
    </xf>
    <xf numFmtId="0" fontId="2" fillId="0" borderId="15" xfId="0" applyFont="1" applyBorder="1" applyAlignment="1">
      <alignment horizontal="center" vertical="center" wrapText="1"/>
    </xf>
    <xf numFmtId="180" fontId="3" fillId="0" borderId="1" xfId="0" applyNumberFormat="1" applyFont="1" applyFill="1" applyBorder="1" applyAlignment="1">
      <alignment horizontal="right" vertical="center" wrapText="1"/>
    </xf>
    <xf numFmtId="181" fontId="3" fillId="0" borderId="1" xfId="0" applyNumberFormat="1" applyFont="1" applyFill="1" applyBorder="1" applyAlignment="1">
      <alignment horizontal="right" vertical="center" wrapText="1"/>
    </xf>
    <xf numFmtId="179" fontId="0" fillId="0" borderId="4" xfId="49" applyNumberFormat="1" applyFont="1" applyFill="1" applyBorder="1" applyAlignment="1" applyProtection="1">
      <alignment horizontal="center" vertical="center" wrapText="1"/>
      <protection locked="0"/>
    </xf>
    <xf numFmtId="179" fontId="0" fillId="0" borderId="5" xfId="49" applyNumberFormat="1" applyFont="1" applyFill="1" applyBorder="1" applyAlignment="1" applyProtection="1">
      <alignment horizontal="center" vertical="center" wrapText="1"/>
      <protection locked="0"/>
    </xf>
    <xf numFmtId="179" fontId="0" fillId="0" borderId="7" xfId="49" applyNumberFormat="1" applyFont="1" applyFill="1" applyBorder="1" applyAlignment="1" applyProtection="1">
      <alignment horizontal="center" vertical="center" wrapText="1"/>
      <protection locked="0"/>
    </xf>
    <xf numFmtId="179" fontId="0" fillId="0" borderId="2" xfId="0" applyNumberFormat="1" applyFont="1" applyFill="1" applyBorder="1" applyAlignment="1">
      <alignment horizontal="left" vertical="center"/>
    </xf>
    <xf numFmtId="179" fontId="0" fillId="3" borderId="1" xfId="0" applyNumberFormat="1" applyFont="1" applyFill="1" applyBorder="1" applyAlignment="1">
      <alignment horizontal="center" vertical="center" wrapText="1"/>
    </xf>
    <xf numFmtId="179" fontId="0" fillId="0" borderId="4" xfId="0" applyNumberFormat="1" applyFont="1" applyBorder="1" applyAlignment="1">
      <alignment horizontal="center" vertical="center" wrapText="1"/>
    </xf>
    <xf numFmtId="179" fontId="0" fillId="0" borderId="5" xfId="0" applyNumberFormat="1" applyFont="1" applyBorder="1" applyAlignment="1">
      <alignment horizontal="center" vertical="center" wrapText="1"/>
    </xf>
    <xf numFmtId="179" fontId="0" fillId="0" borderId="7" xfId="0" applyNumberFormat="1" applyFont="1" applyBorder="1" applyAlignment="1">
      <alignment horizontal="center" vertical="center" wrapText="1"/>
    </xf>
    <xf numFmtId="179" fontId="0" fillId="0" borderId="4" xfId="0" applyNumberFormat="1" applyBorder="1" applyAlignment="1">
      <alignment horizontal="center" vertical="center" wrapText="1"/>
    </xf>
    <xf numFmtId="179" fontId="0" fillId="0" borderId="2" xfId="0" applyNumberFormat="1" applyBorder="1" applyAlignment="1">
      <alignment horizontal="center" vertical="center"/>
    </xf>
    <xf numFmtId="179" fontId="0" fillId="0" borderId="2" xfId="0" applyNumberFormat="1" applyFont="1" applyBorder="1" applyAlignment="1">
      <alignment horizontal="left" vertical="center"/>
    </xf>
    <xf numFmtId="179" fontId="0" fillId="0" borderId="2" xfId="0" applyNumberFormat="1" applyBorder="1" applyAlignment="1">
      <alignment horizontal="left" vertical="center"/>
    </xf>
    <xf numFmtId="179" fontId="0" fillId="0" borderId="1" xfId="0" applyNumberFormat="1" applyBorder="1" applyAlignment="1">
      <alignment horizontal="center" vertical="center" wrapText="1"/>
    </xf>
    <xf numFmtId="179" fontId="0" fillId="2" borderId="1" xfId="49" applyNumberFormat="1" applyFont="1" applyFill="1" applyBorder="1" applyAlignment="1" applyProtection="1">
      <alignment horizontal="center" vertical="center" wrapText="1"/>
      <protection locked="0"/>
    </xf>
    <xf numFmtId="179" fontId="0" fillId="2" borderId="4" xfId="49" applyNumberFormat="1" applyFont="1" applyFill="1" applyBorder="1" applyAlignment="1" applyProtection="1">
      <alignment horizontal="center" vertical="center" wrapText="1"/>
      <protection locked="0"/>
    </xf>
    <xf numFmtId="179" fontId="0" fillId="2" borderId="5" xfId="49" applyNumberFormat="1" applyFont="1" applyFill="1" applyBorder="1" applyAlignment="1" applyProtection="1">
      <alignment horizontal="center" vertical="center" wrapText="1"/>
      <protection locked="0"/>
    </xf>
    <xf numFmtId="179" fontId="0" fillId="2" borderId="7" xfId="49" applyNumberFormat="1" applyFont="1" applyFill="1" applyBorder="1" applyAlignment="1" applyProtection="1">
      <alignment horizontal="center" vertical="center" wrapText="1"/>
      <protection locked="0"/>
    </xf>
    <xf numFmtId="179" fontId="0" fillId="0" borderId="2" xfId="0" applyNumberFormat="1" applyBorder="1" applyAlignment="1">
      <alignment vertical="center"/>
    </xf>
    <xf numFmtId="179" fontId="0" fillId="3" borderId="4" xfId="49" applyNumberFormat="1" applyFont="1" applyFill="1" applyBorder="1" applyAlignment="1" applyProtection="1">
      <alignment horizontal="center" vertical="center" wrapText="1"/>
      <protection locked="0"/>
    </xf>
    <xf numFmtId="179" fontId="0" fillId="3" borderId="7" xfId="49" applyNumberFormat="1" applyFont="1" applyFill="1" applyBorder="1" applyAlignment="1" applyProtection="1">
      <alignment horizontal="center" vertical="center" wrapText="1"/>
      <protection locked="0"/>
    </xf>
    <xf numFmtId="179" fontId="0" fillId="0" borderId="0" xfId="0" applyNumberFormat="1" applyFill="1" applyAlignment="1"/>
    <xf numFmtId="178" fontId="0" fillId="0" borderId="4" xfId="0" applyNumberFormat="1" applyFill="1" applyBorder="1" applyAlignment="1" applyProtection="1">
      <alignment horizontal="center" vertical="center"/>
    </xf>
    <xf numFmtId="179" fontId="0" fillId="0" borderId="4" xfId="0" applyNumberFormat="1" applyFill="1" applyBorder="1" applyAlignment="1" applyProtection="1">
      <alignment horizontal="center" vertical="center"/>
    </xf>
    <xf numFmtId="179" fontId="0" fillId="0" borderId="5" xfId="0" applyNumberFormat="1" applyFill="1" applyBorder="1" applyAlignment="1" applyProtection="1">
      <alignment horizontal="center" vertical="center"/>
    </xf>
    <xf numFmtId="179" fontId="0" fillId="0" borderId="7" xfId="0" applyNumberFormat="1" applyFill="1" applyBorder="1" applyAlignment="1" applyProtection="1">
      <alignment horizontal="center" vertical="center"/>
    </xf>
    <xf numFmtId="178" fontId="0" fillId="0" borderId="4" xfId="0" applyNumberFormat="1" applyFont="1" applyFill="1" applyBorder="1" applyAlignment="1" applyProtection="1">
      <alignment horizontal="left" vertical="center"/>
    </xf>
    <xf numFmtId="179" fontId="0" fillId="0" borderId="4" xfId="0" applyNumberFormat="1" applyFont="1" applyFill="1" applyBorder="1" applyAlignment="1" applyProtection="1">
      <alignment horizontal="right" vertical="center"/>
    </xf>
    <xf numFmtId="179" fontId="0" fillId="0" borderId="1" xfId="0" applyNumberFormat="1" applyFont="1" applyFill="1" applyBorder="1" applyAlignment="1" applyProtection="1">
      <alignment horizontal="right" vertical="center"/>
    </xf>
    <xf numFmtId="178" fontId="0" fillId="0" borderId="1" xfId="0" applyNumberFormat="1" applyFill="1" applyBorder="1" applyAlignment="1" applyProtection="1">
      <alignment horizontal="left" vertical="center"/>
    </xf>
    <xf numFmtId="178" fontId="0" fillId="0" borderId="1" xfId="0" applyNumberFormat="1" applyFont="1" applyFill="1" applyBorder="1" applyAlignment="1" applyProtection="1">
      <alignment horizontal="left" vertical="center"/>
    </xf>
    <xf numFmtId="177" fontId="0" fillId="0" borderId="1" xfId="0" applyNumberFormat="1" applyFill="1" applyBorder="1" applyAlignment="1" applyProtection="1">
      <alignment horizontal="left" vertical="center"/>
    </xf>
    <xf numFmtId="178" fontId="0" fillId="0" borderId="1" xfId="0" applyNumberFormat="1" applyFont="1" applyFill="1" applyBorder="1" applyAlignment="1" applyProtection="1">
      <alignment vertical="center"/>
    </xf>
    <xf numFmtId="179" fontId="0" fillId="0" borderId="1" xfId="0" applyNumberFormat="1" applyBorder="1" applyAlignment="1">
      <alignment horizontal="right" vertical="center"/>
    </xf>
    <xf numFmtId="178" fontId="0" fillId="0" borderId="1" xfId="0" applyNumberFormat="1" applyFont="1" applyFill="1" applyBorder="1" applyAlignment="1" applyProtection="1">
      <alignment horizontal="right" vertical="center"/>
    </xf>
    <xf numFmtId="178" fontId="0" fillId="0" borderId="4" xfId="0" applyNumberFormat="1" applyFont="1" applyFill="1" applyBorder="1" applyAlignment="1" applyProtection="1">
      <alignment horizontal="right" vertical="center"/>
    </xf>
    <xf numFmtId="0" fontId="0" fillId="0" borderId="5" xfId="0" applyBorder="1" applyAlignment="1">
      <alignment horizontal="center" vertical="center"/>
    </xf>
    <xf numFmtId="49" fontId="0" fillId="0" borderId="1" xfId="0" applyNumberFormat="1" applyFont="1" applyFill="1" applyBorder="1" applyAlignment="1" applyProtection="1">
      <alignment horizontal="center" vertical="center"/>
    </xf>
    <xf numFmtId="49" fontId="0" fillId="0" borderId="1" xfId="0" applyNumberFormat="1" applyFill="1" applyBorder="1" applyAlignment="1" applyProtection="1">
      <alignment horizontal="center" vertical="center"/>
    </xf>
    <xf numFmtId="49" fontId="0" fillId="0" borderId="1" xfId="0" applyNumberFormat="1" applyFont="1" applyFill="1" applyBorder="1" applyAlignment="1" applyProtection="1">
      <alignment horizontal="left" vertical="center"/>
    </xf>
    <xf numFmtId="0" fontId="0" fillId="0" borderId="1" xfId="0" applyFont="1" applyFill="1" applyBorder="1" applyAlignment="1">
      <alignment horizontal="centerContinuous" vertical="center"/>
    </xf>
    <xf numFmtId="0" fontId="0" fillId="0" borderId="1" xfId="0" applyFill="1" applyBorder="1" applyAlignment="1">
      <alignment horizontal="centerContinuous"/>
    </xf>
    <xf numFmtId="0" fontId="0" fillId="0" borderId="4" xfId="0"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4" xfId="0" applyBorder="1" applyAlignment="1">
      <alignment vertical="center"/>
    </xf>
    <xf numFmtId="3" fontId="0" fillId="0" borderId="3" xfId="0" applyNumberFormat="1" applyFont="1" applyFill="1" applyBorder="1" applyAlignment="1" applyProtection="1">
      <alignment horizontal="right" vertical="center"/>
    </xf>
    <xf numFmtId="4" fontId="0" fillId="0" borderId="1" xfId="0" applyNumberFormat="1" applyFont="1" applyFill="1" applyBorder="1" applyAlignment="1" applyProtection="1">
      <alignment horizontal="left" vertical="center"/>
    </xf>
    <xf numFmtId="3" fontId="0" fillId="0" borderId="1" xfId="0" applyNumberFormat="1" applyFont="1" applyFill="1" applyBorder="1" applyAlignment="1" applyProtection="1">
      <alignment horizontal="right" vertical="center"/>
    </xf>
    <xf numFmtId="0" fontId="0" fillId="0" borderId="4" xfId="0" applyFont="1" applyBorder="1" applyAlignment="1">
      <alignment vertical="center" wrapText="1"/>
    </xf>
    <xf numFmtId="3" fontId="0" fillId="0" borderId="4" xfId="0" applyNumberFormat="1" applyFont="1" applyFill="1" applyBorder="1" applyAlignment="1" applyProtection="1">
      <alignment horizontal="right" vertical="center"/>
    </xf>
    <xf numFmtId="3" fontId="0" fillId="0" borderId="8" xfId="0" applyNumberFormat="1" applyFont="1" applyFill="1" applyBorder="1" applyAlignment="1" applyProtection="1">
      <alignment vertical="center"/>
    </xf>
    <xf numFmtId="3" fontId="0" fillId="0" borderId="7" xfId="0" applyNumberFormat="1" applyFont="1" applyFill="1" applyBorder="1" applyAlignment="1" applyProtection="1">
      <alignment horizontal="right" vertical="center"/>
    </xf>
    <xf numFmtId="3" fontId="0" fillId="0" borderId="8" xfId="0" applyNumberFormat="1" applyFont="1" applyFill="1" applyBorder="1" applyAlignment="1" applyProtection="1">
      <alignment horizontal="right" vertical="center"/>
    </xf>
    <xf numFmtId="3" fontId="0" fillId="0" borderId="1" xfId="0" applyNumberFormat="1" applyFill="1" applyBorder="1" applyAlignment="1"/>
    <xf numFmtId="3" fontId="0" fillId="0" borderId="1" xfId="0" applyNumberFormat="1" applyBorder="1" applyAlignment="1"/>
    <xf numFmtId="0" fontId="0" fillId="0" borderId="1" xfId="0" applyFill="1" applyBorder="1" applyAlignment="1">
      <alignment horizontal="left" vertical="center"/>
    </xf>
    <xf numFmtId="3" fontId="0" fillId="0" borderId="1" xfId="0" applyNumberFormat="1" applyBorder="1" applyAlignment="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left" vertical="center"/>
    </xf>
    <xf numFmtId="49" fontId="0" fillId="0" borderId="4" xfId="0" applyNumberForma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2" fillId="0" borderId="16" xfId="0" applyFont="1"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3" fontId="0" fillId="0" borderId="12" xfId="0" applyNumberFormat="1" applyFont="1" applyFill="1" applyBorder="1" applyAlignment="1" applyProtection="1">
      <alignment horizontal="right" vertical="center"/>
    </xf>
    <xf numFmtId="0" fontId="0" fillId="0" borderId="0" xfId="0" applyFill="1" applyAlignment="1">
      <alignment horizontal="center" vertical="center"/>
    </xf>
    <xf numFmtId="0" fontId="0" fillId="0" borderId="7" xfId="0" applyBorder="1" applyAlignment="1"/>
    <xf numFmtId="0" fontId="0" fillId="0" borderId="1" xfId="0" applyNumberFormat="1" applyFill="1" applyBorder="1" applyAlignment="1" applyProtection="1">
      <alignment horizontal="center" vertical="center" wrapText="1"/>
    </xf>
    <xf numFmtId="3" fontId="0" fillId="0" borderId="1" xfId="0" applyNumberFormat="1" applyFill="1" applyBorder="1" applyAlignment="1" applyProtection="1">
      <alignment horizontal="right" vertical="center"/>
    </xf>
    <xf numFmtId="0" fontId="2" fillId="0" borderId="3" xfId="0" applyFont="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horizontal="centerContinuous"/>
    </xf>
    <xf numFmtId="0" fontId="0" fillId="0" borderId="1" xfId="0" applyFont="1" applyBorder="1" applyAlignment="1">
      <alignment horizontal="centerContinuous" vertical="center"/>
    </xf>
    <xf numFmtId="0" fontId="0" fillId="0" borderId="3" xfId="0" applyBorder="1" applyAlignment="1">
      <alignment horizontal="centerContinuous"/>
    </xf>
    <xf numFmtId="4" fontId="0" fillId="0" borderId="3" xfId="0" applyNumberFormat="1" applyFill="1" applyBorder="1" applyAlignment="1" applyProtection="1">
      <alignment horizontal="center" vertical="center"/>
    </xf>
    <xf numFmtId="0" fontId="0" fillId="0" borderId="9" xfId="0" applyBorder="1" applyAlignment="1">
      <alignment horizontal="center" vertical="center"/>
    </xf>
    <xf numFmtId="182" fontId="0" fillId="0" borderId="3" xfId="0" applyNumberFormat="1" applyFill="1" applyBorder="1" applyAlignment="1" applyProtection="1">
      <alignment horizontal="center" vertical="center"/>
    </xf>
    <xf numFmtId="0" fontId="0" fillId="0" borderId="4" xfId="0" applyFont="1" applyFill="1" applyBorder="1" applyAlignment="1">
      <alignment vertical="center"/>
    </xf>
    <xf numFmtId="182" fontId="0" fillId="0" borderId="0" xfId="0" applyNumberFormat="1" applyFont="1" applyFill="1" applyAlignment="1" applyProtection="1"/>
    <xf numFmtId="0" fontId="0" fillId="0" borderId="4" xfId="0" applyFont="1" applyBorder="1" applyAlignment="1">
      <alignment vertical="center"/>
    </xf>
    <xf numFmtId="3" fontId="0" fillId="0" borderId="8" xfId="0" applyNumberFormat="1" applyFill="1" applyBorder="1" applyAlignment="1"/>
    <xf numFmtId="3" fontId="0" fillId="0" borderId="3" xfId="0" applyNumberFormat="1" applyBorder="1" applyAlignment="1"/>
    <xf numFmtId="3" fontId="0" fillId="2" borderId="1" xfId="0" applyNumberFormat="1" applyFont="1" applyFill="1" applyBorder="1" applyAlignment="1" applyProtection="1">
      <alignment horizontal="right" vertical="center"/>
    </xf>
    <xf numFmtId="0" fontId="4" fillId="2" borderId="0" xfId="0" applyFont="1" applyFill="1" applyBorder="1" applyAlignment="1">
      <alignment vertical="center"/>
    </xf>
    <xf numFmtId="0" fontId="5"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1" fillId="2" borderId="0" xfId="0" applyFont="1" applyFill="1" applyBorder="1" applyAlignment="1">
      <alignment horizontal="center" vertical="center"/>
    </xf>
    <xf numFmtId="0" fontId="0" fillId="2" borderId="2" xfId="0" applyFont="1" applyFill="1" applyBorder="1" applyAlignment="1" applyProtection="1">
      <alignment horizontal="left" vertical="center"/>
    </xf>
    <xf numFmtId="0" fontId="0" fillId="2" borderId="2" xfId="0" applyFont="1" applyFill="1" applyBorder="1" applyAlignment="1" applyProtection="1">
      <alignment vertical="center"/>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0" xfId="0" applyFont="1" applyFill="1" applyBorder="1" applyAlignment="1">
      <alignment vertical="center"/>
    </xf>
    <xf numFmtId="0" fontId="0" fillId="2" borderId="2" xfId="0" applyFill="1" applyBorder="1" applyAlignment="1">
      <alignment horizontal="center" vertical="center"/>
    </xf>
    <xf numFmtId="0" fontId="0" fillId="2" borderId="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0" applyNumberFormat="1" applyFont="1" applyFill="1" applyBorder="1" applyAlignment="1" applyProtection="1">
      <alignment horizontal="center" vertical="center"/>
    </xf>
    <xf numFmtId="179" fontId="0" fillId="2" borderId="1" xfId="0" applyNumberFormat="1" applyFont="1" applyFill="1" applyBorder="1" applyAlignment="1" applyProtection="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8">
    <dxf>
      <font>
        <b val="0"/>
        <i val="0"/>
        <color indexed="9"/>
      </font>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P14"/>
  <sheetViews>
    <sheetView topLeftCell="A4" workbookViewId="0">
      <selection activeCell="A10" sqref="$A10:$XFD10"/>
    </sheetView>
  </sheetViews>
  <sheetFormatPr defaultColWidth="15" defaultRowHeight="20.25" customHeight="1"/>
  <cols>
    <col min="1" max="1" width="21.6222222222222" style="184" customWidth="1"/>
    <col min="2" max="3" width="8.62222222222222" style="184" customWidth="1"/>
    <col min="4" max="4" width="9" style="184" customWidth="1"/>
    <col min="5" max="5" width="8.87777777777778" style="184" customWidth="1"/>
    <col min="6" max="6" width="11.1222222222222" style="184" customWidth="1"/>
    <col min="7" max="7" width="8.87777777777778" style="184" customWidth="1"/>
    <col min="8" max="9" width="9" style="184" customWidth="1"/>
    <col min="10" max="10" width="12.6222222222222" style="184" customWidth="1"/>
    <col min="11" max="11" width="8.12222222222222" style="184" customWidth="1"/>
    <col min="12" max="12" width="7.37777777777778" style="184" customWidth="1"/>
    <col min="13" max="13" width="7.62222222222222" style="184" customWidth="1"/>
    <col min="14" max="14" width="7.37777777777778" style="184" customWidth="1"/>
    <col min="15" max="15" width="7" style="184" customWidth="1"/>
    <col min="16" max="16" width="7.62222222222222" style="184" customWidth="1"/>
    <col min="17" max="16384" width="15" style="184"/>
  </cols>
  <sheetData>
    <row r="1" ht="34.95" customHeight="1" spans="1:16">
      <c r="A1" s="185" t="s">
        <v>0</v>
      </c>
      <c r="B1" s="185"/>
      <c r="C1" s="185"/>
      <c r="D1" s="185"/>
      <c r="E1" s="185"/>
      <c r="F1" s="185"/>
      <c r="G1" s="185"/>
      <c r="H1" s="185"/>
      <c r="I1" s="185"/>
      <c r="J1" s="185"/>
      <c r="K1" s="185"/>
      <c r="L1" s="185"/>
      <c r="M1" s="185"/>
      <c r="N1" s="185"/>
      <c r="O1" s="185"/>
      <c r="P1" s="185"/>
    </row>
    <row r="2" s="181" customFormat="1" ht="22.5" customHeight="1" spans="1:16">
      <c r="A2" s="186" t="s">
        <v>1</v>
      </c>
      <c r="B2" s="186"/>
      <c r="C2" s="186"/>
      <c r="D2" s="186"/>
      <c r="E2" s="186"/>
      <c r="F2" s="186"/>
      <c r="G2" s="187"/>
      <c r="H2" s="187"/>
      <c r="I2" s="187"/>
      <c r="J2" s="187"/>
      <c r="K2" s="187"/>
      <c r="L2" s="204"/>
      <c r="M2" s="205" t="s">
        <v>2</v>
      </c>
      <c r="N2" s="206"/>
      <c r="O2" s="206"/>
      <c r="P2" s="206"/>
    </row>
    <row r="3" s="182" customFormat="1" ht="33.45" customHeight="1" spans="1:16">
      <c r="A3" s="188" t="s">
        <v>3</v>
      </c>
      <c r="B3" s="189" t="s">
        <v>4</v>
      </c>
      <c r="C3" s="189" t="s">
        <v>5</v>
      </c>
      <c r="D3" s="190" t="s">
        <v>6</v>
      </c>
      <c r="E3" s="191"/>
      <c r="F3" s="191"/>
      <c r="G3" s="191"/>
      <c r="H3" s="191"/>
      <c r="I3" s="207"/>
      <c r="J3" s="189" t="s">
        <v>7</v>
      </c>
      <c r="K3" s="208" t="s">
        <v>8</v>
      </c>
      <c r="L3" s="209"/>
      <c r="M3" s="189" t="s">
        <v>9</v>
      </c>
      <c r="N3" s="210" t="s">
        <v>10</v>
      </c>
      <c r="O3" s="189" t="s">
        <v>11</v>
      </c>
      <c r="P3" s="189" t="s">
        <v>12</v>
      </c>
    </row>
    <row r="4" s="182" customFormat="1" ht="33.45" customHeight="1" spans="1:16">
      <c r="A4" s="192"/>
      <c r="B4" s="192"/>
      <c r="C4" s="193"/>
      <c r="D4" s="189" t="s">
        <v>13</v>
      </c>
      <c r="E4" s="188" t="s">
        <v>14</v>
      </c>
      <c r="F4" s="194" t="s">
        <v>15</v>
      </c>
      <c r="G4" s="194"/>
      <c r="H4" s="194"/>
      <c r="I4" s="194"/>
      <c r="J4" s="193"/>
      <c r="K4" s="188" t="s">
        <v>16</v>
      </c>
      <c r="L4" s="188" t="s">
        <v>17</v>
      </c>
      <c r="M4" s="192"/>
      <c r="N4" s="210"/>
      <c r="O4" s="193"/>
      <c r="P4" s="193"/>
    </row>
    <row r="5" s="182" customFormat="1" ht="33.45" customHeight="1" spans="1:16">
      <c r="A5" s="195"/>
      <c r="B5" s="195"/>
      <c r="C5" s="196"/>
      <c r="D5" s="196"/>
      <c r="E5" s="195"/>
      <c r="F5" s="194" t="s">
        <v>13</v>
      </c>
      <c r="G5" s="194" t="s">
        <v>18</v>
      </c>
      <c r="H5" s="194" t="s">
        <v>19</v>
      </c>
      <c r="I5" s="210" t="s">
        <v>20</v>
      </c>
      <c r="J5" s="196"/>
      <c r="K5" s="195"/>
      <c r="L5" s="195"/>
      <c r="M5" s="195"/>
      <c r="N5" s="210"/>
      <c r="O5" s="196"/>
      <c r="P5" s="196"/>
    </row>
    <row r="6" s="183" customFormat="1" ht="33.45" customHeight="1" spans="1:16">
      <c r="A6" s="197" t="s">
        <v>21</v>
      </c>
      <c r="B6" s="198" t="s">
        <v>14</v>
      </c>
      <c r="C6" s="199">
        <f>SUM(D6)</f>
        <v>71</v>
      </c>
      <c r="D6" s="199">
        <f>SUM(E6:F6)</f>
        <v>71</v>
      </c>
      <c r="E6" s="200">
        <v>6</v>
      </c>
      <c r="F6" s="199">
        <f t="shared" ref="F6:F9" si="0">SUM(G6:I6)</f>
        <v>65</v>
      </c>
      <c r="G6" s="200">
        <v>26</v>
      </c>
      <c r="H6" s="200">
        <v>39</v>
      </c>
      <c r="I6" s="200"/>
      <c r="J6" s="211">
        <f t="shared" ref="J6:J9" si="1">SUM(E6*3000+G6*3000)</f>
        <v>96000</v>
      </c>
      <c r="K6" s="200"/>
      <c r="L6" s="200"/>
      <c r="M6" s="200">
        <v>5</v>
      </c>
      <c r="N6" s="200">
        <v>5</v>
      </c>
      <c r="O6" s="200">
        <v>1</v>
      </c>
      <c r="P6" s="200"/>
    </row>
    <row r="7" s="183" customFormat="1" ht="33.45" customHeight="1" spans="1:16">
      <c r="A7" s="197" t="s">
        <v>22</v>
      </c>
      <c r="B7" s="198" t="s">
        <v>23</v>
      </c>
      <c r="C7" s="199">
        <v>21</v>
      </c>
      <c r="D7" s="199">
        <f>SUM(E7:F7)</f>
        <v>21</v>
      </c>
      <c r="E7" s="200"/>
      <c r="F7" s="199">
        <f t="shared" si="0"/>
        <v>21</v>
      </c>
      <c r="G7" s="200"/>
      <c r="H7" s="200"/>
      <c r="I7" s="200">
        <v>21</v>
      </c>
      <c r="J7" s="211">
        <f t="shared" si="1"/>
        <v>0</v>
      </c>
      <c r="K7" s="200"/>
      <c r="L7" s="200"/>
      <c r="M7" s="200"/>
      <c r="N7" s="200"/>
      <c r="O7" s="200"/>
      <c r="P7" s="200"/>
    </row>
    <row r="8" s="183" customFormat="1" ht="33.45" customHeight="1" spans="1:16">
      <c r="A8" s="201" t="s">
        <v>24</v>
      </c>
      <c r="B8" s="198" t="s">
        <v>23</v>
      </c>
      <c r="C8" s="199">
        <v>12</v>
      </c>
      <c r="D8" s="199">
        <v>12</v>
      </c>
      <c r="E8" s="200"/>
      <c r="F8" s="199">
        <v>12</v>
      </c>
      <c r="G8" s="200"/>
      <c r="H8" s="200"/>
      <c r="I8" s="200">
        <v>12</v>
      </c>
      <c r="J8" s="211">
        <f t="shared" si="1"/>
        <v>0</v>
      </c>
      <c r="K8" s="200"/>
      <c r="L8" s="200"/>
      <c r="M8" s="200"/>
      <c r="N8" s="200"/>
      <c r="O8" s="200"/>
      <c r="P8" s="200"/>
    </row>
    <row r="9" s="183" customFormat="1" ht="33.45" customHeight="1" spans="1:16">
      <c r="A9" s="201"/>
      <c r="B9" s="200"/>
      <c r="C9" s="199">
        <f t="shared" ref="C9:C13" si="2">SUM(D9,K9,L9,M9,N9)</f>
        <v>0</v>
      </c>
      <c r="D9" s="199">
        <f t="shared" ref="D9:D13" si="3">SUM(E9+F9)</f>
        <v>0</v>
      </c>
      <c r="E9" s="200"/>
      <c r="F9" s="199">
        <f>SUM(G9:I9)</f>
        <v>0</v>
      </c>
      <c r="G9" s="200"/>
      <c r="H9" s="200"/>
      <c r="I9" s="200"/>
      <c r="J9" s="211">
        <f t="shared" si="1"/>
        <v>0</v>
      </c>
      <c r="K9" s="200"/>
      <c r="L9" s="200"/>
      <c r="M9" s="200"/>
      <c r="N9" s="200"/>
      <c r="O9" s="200"/>
      <c r="P9" s="200"/>
    </row>
    <row r="10" s="183" customFormat="1" ht="33.45" customHeight="1" spans="1:16">
      <c r="A10" s="201"/>
      <c r="B10" s="200"/>
      <c r="C10" s="199"/>
      <c r="D10" s="199"/>
      <c r="E10" s="200"/>
      <c r="F10" s="199"/>
      <c r="G10" s="200"/>
      <c r="H10" s="200"/>
      <c r="I10" s="200"/>
      <c r="J10" s="211"/>
      <c r="K10" s="200"/>
      <c r="L10" s="200"/>
      <c r="M10" s="200"/>
      <c r="N10" s="200"/>
      <c r="O10" s="200"/>
      <c r="P10" s="200"/>
    </row>
    <row r="11" s="183" customFormat="1" ht="33.45" customHeight="1" spans="1:16">
      <c r="A11" s="201"/>
      <c r="B11" s="200"/>
      <c r="C11" s="199">
        <f>SUM(D11,K11,L11,M11,N11)</f>
        <v>0</v>
      </c>
      <c r="D11" s="199">
        <f>SUM(E11+F11)</f>
        <v>0</v>
      </c>
      <c r="E11" s="200"/>
      <c r="F11" s="199">
        <f t="shared" ref="F11:F13" si="4">SUM(G11:I11)</f>
        <v>0</v>
      </c>
      <c r="G11" s="200"/>
      <c r="H11" s="200"/>
      <c r="I11" s="200"/>
      <c r="J11" s="211">
        <f t="shared" ref="J11:J13" si="5">SUM(E11*3000+G11*3000)</f>
        <v>0</v>
      </c>
      <c r="K11" s="200"/>
      <c r="L11" s="200"/>
      <c r="M11" s="200"/>
      <c r="N11" s="200"/>
      <c r="O11" s="200"/>
      <c r="P11" s="200"/>
    </row>
    <row r="12" s="183" customFormat="1" ht="33.45" customHeight="1" spans="1:16">
      <c r="A12" s="201"/>
      <c r="B12" s="200"/>
      <c r="C12" s="199">
        <f>SUM(D12,K12,L12,M12,N12)</f>
        <v>0</v>
      </c>
      <c r="D12" s="199">
        <f>SUM(E12+F12)</f>
        <v>0</v>
      </c>
      <c r="E12" s="200"/>
      <c r="F12" s="199">
        <f t="shared" si="4"/>
        <v>0</v>
      </c>
      <c r="G12" s="200"/>
      <c r="H12" s="200"/>
      <c r="I12" s="200"/>
      <c r="J12" s="211">
        <f t="shared" si="5"/>
        <v>0</v>
      </c>
      <c r="K12" s="200"/>
      <c r="L12" s="200"/>
      <c r="M12" s="200"/>
      <c r="N12" s="200"/>
      <c r="O12" s="200"/>
      <c r="P12" s="200"/>
    </row>
    <row r="13" ht="33.45" customHeight="1" spans="1:16">
      <c r="A13" s="201"/>
      <c r="B13" s="200"/>
      <c r="C13" s="199">
        <f>SUM(D13,K13,L13,M13,N13)</f>
        <v>0</v>
      </c>
      <c r="D13" s="199">
        <f>SUM(E13+F13)</f>
        <v>0</v>
      </c>
      <c r="E13" s="200"/>
      <c r="F13" s="199">
        <f t="shared" si="4"/>
        <v>0</v>
      </c>
      <c r="G13" s="200"/>
      <c r="H13" s="200"/>
      <c r="I13" s="200"/>
      <c r="J13" s="211">
        <f t="shared" si="5"/>
        <v>0</v>
      </c>
      <c r="K13" s="200"/>
      <c r="L13" s="200"/>
      <c r="M13" s="200"/>
      <c r="N13" s="200"/>
      <c r="O13" s="200"/>
      <c r="P13" s="200"/>
    </row>
    <row r="14" ht="33.45" customHeight="1" spans="1:16">
      <c r="A14" s="202" t="s">
        <v>25</v>
      </c>
      <c r="B14" s="203"/>
      <c r="C14" s="199">
        <f>SUM(C6:C13)</f>
        <v>104</v>
      </c>
      <c r="D14" s="199">
        <f t="shared" ref="D14:P14" si="6">SUM(D6:D13)</f>
        <v>104</v>
      </c>
      <c r="E14" s="199">
        <f t="shared" si="6"/>
        <v>6</v>
      </c>
      <c r="F14" s="199">
        <f t="shared" si="6"/>
        <v>98</v>
      </c>
      <c r="G14" s="199">
        <f t="shared" si="6"/>
        <v>26</v>
      </c>
      <c r="H14" s="199">
        <f t="shared" si="6"/>
        <v>39</v>
      </c>
      <c r="I14" s="199">
        <f t="shared" si="6"/>
        <v>33</v>
      </c>
      <c r="J14" s="212">
        <f t="shared" si="6"/>
        <v>96000</v>
      </c>
      <c r="K14" s="199">
        <f t="shared" si="6"/>
        <v>0</v>
      </c>
      <c r="L14" s="199">
        <f t="shared" si="6"/>
        <v>0</v>
      </c>
      <c r="M14" s="199">
        <f t="shared" si="6"/>
        <v>5</v>
      </c>
      <c r="N14" s="199">
        <f t="shared" si="6"/>
        <v>5</v>
      </c>
      <c r="O14" s="199">
        <f t="shared" si="6"/>
        <v>1</v>
      </c>
      <c r="P14" s="199">
        <f t="shared" si="6"/>
        <v>0</v>
      </c>
    </row>
  </sheetData>
  <mergeCells count="19">
    <mergeCell ref="A1:P1"/>
    <mergeCell ref="A2:F2"/>
    <mergeCell ref="M2:P2"/>
    <mergeCell ref="D3:I3"/>
    <mergeCell ref="K3:L3"/>
    <mergeCell ref="F4:I4"/>
    <mergeCell ref="A14:B14"/>
    <mergeCell ref="A3:A5"/>
    <mergeCell ref="B3:B5"/>
    <mergeCell ref="C3:C5"/>
    <mergeCell ref="D4:D5"/>
    <mergeCell ref="E4:E5"/>
    <mergeCell ref="J3:J5"/>
    <mergeCell ref="K4:K5"/>
    <mergeCell ref="L4:L5"/>
    <mergeCell ref="M3:M5"/>
    <mergeCell ref="N3:N5"/>
    <mergeCell ref="O3:O5"/>
    <mergeCell ref="P3:P5"/>
  </mergeCells>
  <conditionalFormatting sqref="C6:P14">
    <cfRule type="cellIs" dxfId="0" priority="1" stopIfTrue="1" operator="equal">
      <formula>0</formula>
    </cfRule>
  </conditionalFormatting>
  <printOptions horizontalCentered="1" verticalCentered="1"/>
  <pageMargins left="0.94375" right="1.02291666666667" top="0.904166666666667" bottom="0.904166666666667" header="0.313888888888889" footer="0.313888888888889"/>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showGridLines="0" showZeros="0" topLeftCell="A7" workbookViewId="0">
      <selection activeCell="A14" sqref="$A14:$XFD14"/>
    </sheetView>
  </sheetViews>
  <sheetFormatPr defaultColWidth="9.12222222222222" defaultRowHeight="12.75" customHeight="1" outlineLevelCol="3"/>
  <cols>
    <col min="1" max="1" width="18.6222222222222" customWidth="1"/>
    <col min="2" max="2" width="39.8777777777778" customWidth="1"/>
    <col min="3" max="3" width="22.5" customWidth="1"/>
    <col min="4" max="4" width="19.6222222222222" customWidth="1"/>
  </cols>
  <sheetData>
    <row r="1" ht="34.95" customHeight="1" spans="1:4">
      <c r="A1" s="33" t="s">
        <v>317</v>
      </c>
      <c r="B1" s="33"/>
      <c r="C1" s="33"/>
      <c r="D1" s="33"/>
    </row>
    <row r="2" ht="25.05" customHeight="1" spans="1:4">
      <c r="A2" s="52" t="str">
        <f>(部门基本情况表!A2)</f>
        <v>编报单位：万荣县住房和城乡建设管理局</v>
      </c>
      <c r="B2" s="52"/>
      <c r="C2" s="61"/>
      <c r="D2" s="22" t="s">
        <v>27</v>
      </c>
    </row>
    <row r="3" ht="34.05" customHeight="1" spans="1:4">
      <c r="A3" s="54" t="s">
        <v>318</v>
      </c>
      <c r="B3" s="55"/>
      <c r="C3" s="62" t="s">
        <v>134</v>
      </c>
      <c r="D3" s="56" t="s">
        <v>319</v>
      </c>
    </row>
    <row r="4" ht="34.05" customHeight="1" spans="1:4">
      <c r="A4" s="63" t="s">
        <v>320</v>
      </c>
      <c r="B4" s="64" t="s">
        <v>321</v>
      </c>
      <c r="C4" s="56"/>
      <c r="D4" s="56"/>
    </row>
    <row r="5" ht="34.05" customHeight="1" spans="1:4">
      <c r="A5" s="63"/>
      <c r="B5" s="65" t="s">
        <v>322</v>
      </c>
      <c r="C5" s="31">
        <f>SUM(C6:C21)</f>
        <v>11850000</v>
      </c>
      <c r="D5" s="66"/>
    </row>
    <row r="6" ht="33.45" customHeight="1" spans="1:4">
      <c r="A6" s="67">
        <v>1030156</v>
      </c>
      <c r="B6" s="68" t="s">
        <v>104</v>
      </c>
      <c r="C6" s="59">
        <v>10000000</v>
      </c>
      <c r="D6" s="66"/>
    </row>
    <row r="7" ht="33.45" customHeight="1" spans="1:4">
      <c r="A7" s="69">
        <v>103109998</v>
      </c>
      <c r="B7" s="60" t="s">
        <v>105</v>
      </c>
      <c r="C7" s="31">
        <v>1850000</v>
      </c>
      <c r="D7" s="66"/>
    </row>
    <row r="8" ht="33.45" customHeight="1" spans="1:4">
      <c r="A8" s="69"/>
      <c r="B8" s="70"/>
      <c r="C8" s="31"/>
      <c r="D8" s="66"/>
    </row>
    <row r="9" ht="33.45" customHeight="1" spans="1:4">
      <c r="A9" s="69"/>
      <c r="B9" s="70"/>
      <c r="C9" s="31"/>
      <c r="D9" s="66"/>
    </row>
    <row r="10" ht="33.45" customHeight="1" spans="1:4">
      <c r="A10" s="69"/>
      <c r="B10" s="70"/>
      <c r="C10" s="31"/>
      <c r="D10" s="66"/>
    </row>
    <row r="11" ht="33.45" customHeight="1" spans="1:4">
      <c r="A11" s="69"/>
      <c r="B11" s="70"/>
      <c r="C11" s="31"/>
      <c r="D11" s="66"/>
    </row>
    <row r="12" ht="33.45" customHeight="1" spans="1:4">
      <c r="A12" s="69"/>
      <c r="B12" s="70"/>
      <c r="C12" s="31"/>
      <c r="D12" s="66"/>
    </row>
    <row r="13" ht="33.45" customHeight="1" spans="1:4">
      <c r="A13" s="69"/>
      <c r="B13" s="70"/>
      <c r="C13" s="31"/>
      <c r="D13" s="66"/>
    </row>
    <row r="14" ht="33.45" customHeight="1" spans="1:4">
      <c r="A14" s="69"/>
      <c r="B14" s="70"/>
      <c r="C14" s="31"/>
      <c r="D14" s="66"/>
    </row>
    <row r="15" ht="33.45" customHeight="1" spans="1:4">
      <c r="A15" s="69"/>
      <c r="B15" s="70"/>
      <c r="C15" s="31"/>
      <c r="D15" s="66"/>
    </row>
    <row r="16" ht="33.45" customHeight="1" spans="1:4">
      <c r="A16" s="69"/>
      <c r="B16" s="70"/>
      <c r="C16" s="31"/>
      <c r="D16" s="66"/>
    </row>
    <row r="17" ht="33.45" customHeight="1" spans="1:4">
      <c r="A17" s="69"/>
      <c r="B17" s="70"/>
      <c r="C17" s="31"/>
      <c r="D17" s="66"/>
    </row>
    <row r="18" ht="33.45" customHeight="1" spans="1:4">
      <c r="A18" s="69"/>
      <c r="B18" s="70"/>
      <c r="C18" s="31"/>
      <c r="D18" s="66"/>
    </row>
    <row r="19" ht="33.45" customHeight="1" spans="1:4">
      <c r="A19" s="69"/>
      <c r="B19" s="70"/>
      <c r="C19" s="31"/>
      <c r="D19" s="66"/>
    </row>
    <row r="20" ht="33.45" customHeight="1" spans="1:4">
      <c r="A20" s="69"/>
      <c r="B20" s="71"/>
      <c r="C20" s="72"/>
      <c r="D20" s="73"/>
    </row>
    <row r="21" ht="33.45" customHeight="1" spans="1:4">
      <c r="A21" s="74"/>
      <c r="B21" s="75"/>
      <c r="C21" s="31"/>
      <c r="D21" s="66"/>
    </row>
    <row r="22" customHeight="1" spans="1:3">
      <c r="A22" s="32"/>
      <c r="B22" s="32"/>
      <c r="C22" s="32"/>
    </row>
    <row r="23" customHeight="1" spans="1:3">
      <c r="A23" s="32"/>
      <c r="B23" s="32"/>
      <c r="C23" s="32"/>
    </row>
    <row r="24" customHeight="1" spans="1:3">
      <c r="A24" s="32"/>
      <c r="B24" s="32"/>
      <c r="C24" s="32"/>
    </row>
    <row r="25" customHeight="1" spans="2:3">
      <c r="B25" s="32"/>
      <c r="C25" s="32"/>
    </row>
    <row r="26" customHeight="1" spans="2:3">
      <c r="B26" s="32"/>
      <c r="C26" s="32"/>
    </row>
    <row r="27" customHeight="1" spans="2:3">
      <c r="B27" s="32"/>
      <c r="C27" s="32"/>
    </row>
    <row r="28" customHeight="1" spans="2:3">
      <c r="B28" s="32"/>
      <c r="C28" s="32"/>
    </row>
    <row r="29" customHeight="1" spans="2:2">
      <c r="B29" s="32"/>
    </row>
  </sheetData>
  <mergeCells count="5">
    <mergeCell ref="A1:D1"/>
    <mergeCell ref="A2:B2"/>
    <mergeCell ref="A3:B3"/>
    <mergeCell ref="C3:C4"/>
    <mergeCell ref="D3:D4"/>
  </mergeCells>
  <printOptions horizontalCentered="1"/>
  <pageMargins left="0.904166666666667" right="0.904166666666667" top="1.02291666666667" bottom="0.94375" header="0.511805555555556" footer="0.511805555555556"/>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showGridLines="0" showZeros="0" workbookViewId="0">
      <selection activeCell="A11" sqref="$A11:$XFD11"/>
    </sheetView>
  </sheetViews>
  <sheetFormatPr defaultColWidth="9.12222222222222" defaultRowHeight="12.75" customHeight="1" outlineLevelCol="4"/>
  <cols>
    <col min="1" max="1" width="16.1222222222222" customWidth="1"/>
    <col min="2" max="2" width="39.1222222222222" customWidth="1"/>
    <col min="3" max="3" width="16" customWidth="1"/>
    <col min="4" max="4" width="14.8777777777778" customWidth="1"/>
    <col min="5" max="5" width="13.8777777777778" customWidth="1"/>
  </cols>
  <sheetData>
    <row r="1" ht="34.95" customHeight="1" spans="1:5">
      <c r="A1" s="33" t="s">
        <v>323</v>
      </c>
      <c r="B1" s="33"/>
      <c r="C1" s="33"/>
      <c r="D1" s="33"/>
      <c r="E1" s="33"/>
    </row>
    <row r="2" ht="25.05" customHeight="1" spans="1:5">
      <c r="A2" s="52" t="str">
        <f>(部门基本情况表!A2)</f>
        <v>编报单位：万荣县住房和城乡建设管理局</v>
      </c>
      <c r="B2" s="52"/>
      <c r="E2" s="53" t="s">
        <v>27</v>
      </c>
    </row>
    <row r="3" ht="34.05" customHeight="1" spans="1:5">
      <c r="A3" s="54" t="s">
        <v>324</v>
      </c>
      <c r="B3" s="55"/>
      <c r="C3" s="56" t="s">
        <v>108</v>
      </c>
      <c r="D3" s="56" t="s">
        <v>109</v>
      </c>
      <c r="E3" s="56" t="s">
        <v>110</v>
      </c>
    </row>
    <row r="4" ht="34.05" customHeight="1" spans="1:5">
      <c r="A4" s="13" t="s">
        <v>74</v>
      </c>
      <c r="B4" s="37" t="s">
        <v>321</v>
      </c>
      <c r="C4" s="56"/>
      <c r="D4" s="56"/>
      <c r="E4" s="56"/>
    </row>
    <row r="5" ht="34.05" customHeight="1" spans="1:5">
      <c r="A5" s="13"/>
      <c r="B5" s="37" t="s">
        <v>322</v>
      </c>
      <c r="C5" s="31">
        <f t="shared" ref="C5:C10" si="0">SUM(D5:E5)</f>
        <v>11850000</v>
      </c>
      <c r="D5" s="31">
        <f>SUM(D6:D21)</f>
        <v>0</v>
      </c>
      <c r="E5" s="31">
        <f>SUM(E6:E21)</f>
        <v>11850000</v>
      </c>
    </row>
    <row r="6" ht="33.15" customHeight="1" spans="1:5">
      <c r="A6" s="57">
        <v>2121301</v>
      </c>
      <c r="B6" s="58" t="s">
        <v>112</v>
      </c>
      <c r="C6" s="31">
        <f t="shared" si="0"/>
        <v>10000000</v>
      </c>
      <c r="D6" s="59"/>
      <c r="E6" s="59">
        <v>10000000</v>
      </c>
    </row>
    <row r="7" ht="33.15" customHeight="1" spans="1:5">
      <c r="A7" s="9">
        <v>2290402</v>
      </c>
      <c r="B7" s="60" t="s">
        <v>114</v>
      </c>
      <c r="C7" s="31">
        <f t="shared" si="0"/>
        <v>1850000</v>
      </c>
      <c r="D7" s="31"/>
      <c r="E7" s="31">
        <v>1850000</v>
      </c>
    </row>
    <row r="8" ht="33.15" customHeight="1" spans="1:5">
      <c r="A8" s="9"/>
      <c r="B8" s="60"/>
      <c r="C8" s="31">
        <f t="shared" si="0"/>
        <v>0</v>
      </c>
      <c r="D8" s="31"/>
      <c r="E8" s="31"/>
    </row>
    <row r="9" ht="33.15" customHeight="1" spans="1:5">
      <c r="A9" s="9"/>
      <c r="B9" s="60"/>
      <c r="C9" s="31">
        <f t="shared" si="0"/>
        <v>0</v>
      </c>
      <c r="D9" s="31"/>
      <c r="E9" s="31"/>
    </row>
    <row r="10" ht="33.15" customHeight="1" spans="1:5">
      <c r="A10" s="9"/>
      <c r="B10" s="60"/>
      <c r="C10" s="31">
        <f t="shared" si="0"/>
        <v>0</v>
      </c>
      <c r="D10" s="31"/>
      <c r="E10" s="31"/>
    </row>
    <row r="11" ht="33.15" customHeight="1" spans="1:5">
      <c r="A11" s="9"/>
      <c r="B11" s="60"/>
      <c r="C11" s="31"/>
      <c r="D11" s="31"/>
      <c r="E11" s="31"/>
    </row>
    <row r="12" ht="33.15" customHeight="1" spans="1:5">
      <c r="A12" s="9"/>
      <c r="B12" s="60"/>
      <c r="C12" s="31">
        <f t="shared" ref="C12:C22" si="1">SUM(D12:E12)</f>
        <v>0</v>
      </c>
      <c r="D12" s="31"/>
      <c r="E12" s="31"/>
    </row>
    <row r="13" ht="33.15" customHeight="1" spans="1:5">
      <c r="A13" s="9"/>
      <c r="B13" s="60"/>
      <c r="C13" s="31">
        <f t="shared" si="1"/>
        <v>0</v>
      </c>
      <c r="D13" s="31"/>
      <c r="E13" s="31"/>
    </row>
    <row r="14" ht="33.15" customHeight="1" spans="1:5">
      <c r="A14" s="9"/>
      <c r="B14" s="60"/>
      <c r="C14" s="31">
        <f t="shared" si="1"/>
        <v>0</v>
      </c>
      <c r="D14" s="31"/>
      <c r="E14" s="31"/>
    </row>
    <row r="15" ht="33.15" customHeight="1" spans="1:5">
      <c r="A15" s="9"/>
      <c r="B15" s="60"/>
      <c r="C15" s="31">
        <f t="shared" si="1"/>
        <v>0</v>
      </c>
      <c r="D15" s="31"/>
      <c r="E15" s="31"/>
    </row>
    <row r="16" ht="33.15" customHeight="1" spans="1:5">
      <c r="A16" s="9"/>
      <c r="B16" s="60"/>
      <c r="C16" s="31">
        <f t="shared" si="1"/>
        <v>0</v>
      </c>
      <c r="D16" s="31"/>
      <c r="E16" s="31"/>
    </row>
    <row r="17" ht="33.15" customHeight="1" spans="1:5">
      <c r="A17" s="9"/>
      <c r="B17" s="60"/>
      <c r="C17" s="31">
        <f t="shared" si="1"/>
        <v>0</v>
      </c>
      <c r="D17" s="31"/>
      <c r="E17" s="31"/>
    </row>
    <row r="18" ht="33.15" customHeight="1" spans="1:5">
      <c r="A18" s="9"/>
      <c r="B18" s="42"/>
      <c r="C18" s="31">
        <f t="shared" si="1"/>
        <v>0</v>
      </c>
      <c r="D18" s="31"/>
      <c r="E18" s="31"/>
    </row>
    <row r="19" ht="33.15" customHeight="1" spans="1:5">
      <c r="A19" s="9"/>
      <c r="B19" s="42"/>
      <c r="C19" s="31">
        <f t="shared" si="1"/>
        <v>0</v>
      </c>
      <c r="D19" s="31"/>
      <c r="E19" s="31"/>
    </row>
    <row r="20" ht="33.15" customHeight="1" spans="1:5">
      <c r="A20" s="9"/>
      <c r="B20" s="42"/>
      <c r="C20" s="31">
        <f t="shared" si="1"/>
        <v>0</v>
      </c>
      <c r="D20" s="31"/>
      <c r="E20" s="31"/>
    </row>
    <row r="21" ht="33.15" customHeight="1" spans="1:5">
      <c r="A21" s="9"/>
      <c r="B21" s="42"/>
      <c r="C21" s="31">
        <f t="shared" si="1"/>
        <v>0</v>
      </c>
      <c r="D21" s="31"/>
      <c r="E21" s="31"/>
    </row>
    <row r="22" customHeight="1" spans="1:5">
      <c r="A22" s="32"/>
      <c r="B22" s="32"/>
      <c r="C22" s="32"/>
      <c r="D22" s="32"/>
      <c r="E22" s="32"/>
    </row>
    <row r="23" customHeight="1" spans="1:5">
      <c r="A23" s="32"/>
      <c r="B23" s="32"/>
      <c r="C23" s="32"/>
      <c r="D23" s="32"/>
      <c r="E23" s="32"/>
    </row>
    <row r="24" customHeight="1" spans="2:5">
      <c r="B24" s="32"/>
      <c r="C24" s="32"/>
      <c r="D24" s="32"/>
      <c r="E24" s="32"/>
    </row>
    <row r="25" customHeight="1" spans="2:5">
      <c r="B25" s="32"/>
      <c r="C25" s="32"/>
      <c r="D25" s="32"/>
      <c r="E25" s="32"/>
    </row>
    <row r="26" customHeight="1" spans="2:3">
      <c r="B26" s="32"/>
      <c r="C26" s="32"/>
    </row>
    <row r="27" customHeight="1" spans="2:3">
      <c r="B27" s="32"/>
      <c r="C27" s="32"/>
    </row>
    <row r="28" customHeight="1" spans="3:3">
      <c r="C28" s="32"/>
    </row>
    <row r="29" customHeight="1" spans="3:3">
      <c r="C29" s="32"/>
    </row>
  </sheetData>
  <mergeCells count="6">
    <mergeCell ref="A1:E1"/>
    <mergeCell ref="A2:B2"/>
    <mergeCell ref="A3:B3"/>
    <mergeCell ref="C3:C4"/>
    <mergeCell ref="D3:D4"/>
    <mergeCell ref="E3:E4"/>
  </mergeCells>
  <printOptions horizontalCentered="1"/>
  <pageMargins left="0.904166666666667" right="0.904166666666667" top="1.0625" bottom="0.94375" header="0.511805555555556" footer="0.511805555555556"/>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showGridLines="0" showZeros="0" workbookViewId="0">
      <selection activeCell="E9" sqref="E9"/>
    </sheetView>
  </sheetViews>
  <sheetFormatPr defaultColWidth="9.12222222222222" defaultRowHeight="12.75" customHeight="1"/>
  <cols>
    <col min="1" max="1" width="27.8777777777778" customWidth="1"/>
    <col min="2" max="2" width="12" customWidth="1"/>
    <col min="3" max="3" width="10.3777777777778" customWidth="1"/>
    <col min="4" max="6" width="10" customWidth="1"/>
    <col min="7" max="7" width="9.87777777777778" customWidth="1"/>
    <col min="8" max="8" width="10.1222222222222" customWidth="1"/>
  </cols>
  <sheetData>
    <row r="1" ht="36" customHeight="1" spans="1:8">
      <c r="A1" s="33" t="s">
        <v>325</v>
      </c>
      <c r="B1" s="33"/>
      <c r="C1" s="33"/>
      <c r="D1" s="33"/>
      <c r="E1" s="33"/>
      <c r="F1" s="33"/>
      <c r="G1" s="33"/>
      <c r="H1" s="33"/>
    </row>
    <row r="2" ht="24.75" customHeight="1" spans="1:8">
      <c r="A2" s="21" t="str">
        <f>(部门基本情况表!A2)</f>
        <v>编报单位：万荣县住房和城乡建设管理局</v>
      </c>
      <c r="B2" s="21"/>
      <c r="C2" s="34"/>
      <c r="D2" s="22"/>
      <c r="E2" s="22"/>
      <c r="F2" s="22"/>
      <c r="G2" s="22"/>
      <c r="H2" s="22" t="s">
        <v>27</v>
      </c>
    </row>
    <row r="3" ht="25.05" customHeight="1" spans="1:8">
      <c r="A3" s="23" t="s">
        <v>326</v>
      </c>
      <c r="B3" s="35" t="s">
        <v>327</v>
      </c>
      <c r="C3" s="36"/>
      <c r="D3" s="36"/>
      <c r="E3" s="36"/>
      <c r="F3" s="36"/>
      <c r="G3" s="36"/>
      <c r="H3" s="37" t="s">
        <v>328</v>
      </c>
    </row>
    <row r="4" ht="25.05" customHeight="1" spans="1:8">
      <c r="A4" s="38"/>
      <c r="B4" s="39" t="s">
        <v>329</v>
      </c>
      <c r="C4" s="40"/>
      <c r="D4" s="35" t="s">
        <v>109</v>
      </c>
      <c r="E4" s="40"/>
      <c r="F4" s="35" t="s">
        <v>110</v>
      </c>
      <c r="G4" s="36"/>
      <c r="H4" s="24"/>
    </row>
    <row r="5" ht="33.75" customHeight="1" spans="1:8">
      <c r="A5" s="41"/>
      <c r="B5" s="42" t="s">
        <v>25</v>
      </c>
      <c r="C5" s="42" t="s">
        <v>330</v>
      </c>
      <c r="D5" s="42" t="s">
        <v>331</v>
      </c>
      <c r="E5" s="42" t="s">
        <v>330</v>
      </c>
      <c r="F5" s="42" t="s">
        <v>331</v>
      </c>
      <c r="G5" s="43" t="s">
        <v>330</v>
      </c>
      <c r="H5" s="24"/>
    </row>
    <row r="6" ht="39" customHeight="1" spans="1:10">
      <c r="A6" s="37" t="s">
        <v>332</v>
      </c>
      <c r="B6" s="44">
        <f t="shared" ref="B6:G6" si="0">SUM(B7,B8,B11)</f>
        <v>15000</v>
      </c>
      <c r="C6" s="44">
        <f t="shared" si="0"/>
        <v>15000</v>
      </c>
      <c r="D6" s="44">
        <f t="shared" si="0"/>
        <v>15000</v>
      </c>
      <c r="E6" s="44">
        <f t="shared" si="0"/>
        <v>15000</v>
      </c>
      <c r="F6" s="44">
        <f t="shared" si="0"/>
        <v>0</v>
      </c>
      <c r="G6" s="44">
        <f t="shared" si="0"/>
        <v>0</v>
      </c>
      <c r="H6" s="27"/>
      <c r="I6" s="32"/>
      <c r="J6" s="32"/>
    </row>
    <row r="7" ht="39" customHeight="1" spans="1:12">
      <c r="A7" s="11" t="s">
        <v>333</v>
      </c>
      <c r="B7" s="44">
        <f t="shared" ref="B7:B11" si="1">SUM(D7+F7)</f>
        <v>0</v>
      </c>
      <c r="C7" s="44">
        <f t="shared" ref="C7:C11" si="2">SUM(E7+G7)</f>
        <v>0</v>
      </c>
      <c r="D7" s="31"/>
      <c r="E7" s="31"/>
      <c r="F7" s="31"/>
      <c r="G7" s="31"/>
      <c r="H7" s="27"/>
      <c r="K7" s="32"/>
      <c r="L7" s="32"/>
    </row>
    <row r="8" ht="39" customHeight="1" spans="1:11">
      <c r="A8" s="11" t="s">
        <v>334</v>
      </c>
      <c r="B8" s="44">
        <f t="shared" si="1"/>
        <v>15000</v>
      </c>
      <c r="C8" s="44">
        <f t="shared" ref="C8:G8" si="3">SUM(C9:C10)</f>
        <v>15000</v>
      </c>
      <c r="D8" s="44">
        <v>15000</v>
      </c>
      <c r="E8" s="44">
        <f>SUM(E9:E10)</f>
        <v>15000</v>
      </c>
      <c r="F8" s="44"/>
      <c r="G8" s="44">
        <f>SUM(G9:G10)</f>
        <v>0</v>
      </c>
      <c r="H8" s="27"/>
      <c r="I8" s="32"/>
      <c r="J8" s="32"/>
      <c r="K8" s="32"/>
    </row>
    <row r="9" ht="39" customHeight="1" spans="1:12">
      <c r="A9" s="45" t="s">
        <v>335</v>
      </c>
      <c r="B9" s="44">
        <f t="shared" si="1"/>
        <v>0</v>
      </c>
      <c r="C9" s="44">
        <f t="shared" ref="C9:C11" si="4">SUM(E9+G9)</f>
        <v>0</v>
      </c>
      <c r="D9" s="31"/>
      <c r="E9" s="31"/>
      <c r="F9" s="31"/>
      <c r="G9" s="31"/>
      <c r="H9" s="27"/>
      <c r="I9" s="32"/>
      <c r="J9" s="32"/>
      <c r="L9" s="32"/>
    </row>
    <row r="10" ht="39" customHeight="1" spans="1:12">
      <c r="A10" s="45" t="s">
        <v>336</v>
      </c>
      <c r="B10" s="44">
        <f t="shared" si="1"/>
        <v>15000</v>
      </c>
      <c r="C10" s="44">
        <f t="shared" si="4"/>
        <v>15000</v>
      </c>
      <c r="D10" s="31">
        <v>15000</v>
      </c>
      <c r="E10" s="31">
        <f>SUM('一般公共预算财政拨款基本及项目经济分类总表（八）'!AO6)</f>
        <v>15000</v>
      </c>
      <c r="F10" s="31"/>
      <c r="G10" s="31">
        <f>SUM('一般公共预算财政拨款基本及项目经济分类总表（八）'!AO5-'一般公共预算财政拨款基本及项目经济分类总表（八）'!AO6)</f>
        <v>0</v>
      </c>
      <c r="H10" s="27"/>
      <c r="I10" s="32"/>
      <c r="J10" s="32"/>
      <c r="K10" s="32"/>
      <c r="L10" s="32"/>
    </row>
    <row r="11" ht="39" customHeight="1" spans="1:12">
      <c r="A11" s="46" t="s">
        <v>195</v>
      </c>
      <c r="B11" s="44">
        <f t="shared" si="1"/>
        <v>0</v>
      </c>
      <c r="C11" s="44">
        <f t="shared" si="4"/>
        <v>0</v>
      </c>
      <c r="D11" s="31"/>
      <c r="E11" s="31">
        <f>SUM('一般公共预算财政拨款基本及项目经济分类总表（八）'!AN6)</f>
        <v>0</v>
      </c>
      <c r="F11" s="31"/>
      <c r="G11" s="31">
        <f>SUM('一般公共预算财政拨款基本及项目经济分类总表（八）'!AN5-'一般公共预算财政拨款基本及项目经济分类总表（八）'!AN6)</f>
        <v>0</v>
      </c>
      <c r="H11" s="27"/>
      <c r="I11" s="32"/>
      <c r="J11" s="32"/>
      <c r="K11" s="32"/>
      <c r="L11" s="32"/>
    </row>
    <row r="12" ht="285" customHeight="1" spans="1:10">
      <c r="A12" s="47" t="s">
        <v>337</v>
      </c>
      <c r="B12" s="48"/>
      <c r="C12" s="48"/>
      <c r="D12" s="48"/>
      <c r="E12" s="48"/>
      <c r="F12" s="48"/>
      <c r="G12" s="48"/>
      <c r="H12" s="49"/>
      <c r="I12" s="32"/>
      <c r="J12" s="32"/>
    </row>
    <row r="13" ht="32.25" customHeight="1" spans="1:11">
      <c r="A13" s="50" t="s">
        <v>338</v>
      </c>
      <c r="B13" s="51"/>
      <c r="C13" s="51"/>
      <c r="D13" s="51"/>
      <c r="E13" s="51"/>
      <c r="F13" s="51"/>
      <c r="G13" s="51"/>
      <c r="H13" s="51"/>
      <c r="K13" s="32"/>
    </row>
  </sheetData>
  <mergeCells count="10">
    <mergeCell ref="A1:H1"/>
    <mergeCell ref="A2:B2"/>
    <mergeCell ref="B3:G3"/>
    <mergeCell ref="B4:C4"/>
    <mergeCell ref="D4:E4"/>
    <mergeCell ref="F4:G4"/>
    <mergeCell ref="A12:H12"/>
    <mergeCell ref="A13:H13"/>
    <mergeCell ref="A3:A5"/>
    <mergeCell ref="H3:H5"/>
  </mergeCells>
  <printOptions horizontalCentered="1"/>
  <pageMargins left="0.904166666666667" right="0.904166666666667" top="1.02291666666667" bottom="0.94375" header="0.511805555555556" footer="0.511805555555556"/>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showGridLines="0" showZeros="0" workbookViewId="0">
      <selection activeCell="C7" sqref="C7"/>
    </sheetView>
  </sheetViews>
  <sheetFormatPr defaultColWidth="9.12222222222222" defaultRowHeight="12.75" customHeight="1" outlineLevelCol="2"/>
  <cols>
    <col min="1" max="1" width="33.8777777777778" customWidth="1"/>
    <col min="2" max="2" width="28.5" customWidth="1"/>
    <col min="3" max="3" width="38.1222222222222" customWidth="1"/>
  </cols>
  <sheetData>
    <row r="1" ht="34.95" customHeight="1" spans="1:3">
      <c r="A1" s="20" t="s">
        <v>339</v>
      </c>
      <c r="B1" s="20"/>
      <c r="C1" s="20"/>
    </row>
    <row r="2" ht="25.95" customHeight="1" spans="1:3">
      <c r="A2" s="21" t="str">
        <f>(部门基本情况表!A2)</f>
        <v>编报单位：万荣县住房和城乡建设管理局</v>
      </c>
      <c r="B2" s="21"/>
      <c r="C2" s="22" t="s">
        <v>27</v>
      </c>
    </row>
    <row r="3" ht="40.05" customHeight="1" spans="1:3">
      <c r="A3" s="23" t="s">
        <v>340</v>
      </c>
      <c r="B3" s="24" t="s">
        <v>134</v>
      </c>
      <c r="C3" s="24" t="s">
        <v>328</v>
      </c>
    </row>
    <row r="4" ht="33" customHeight="1" spans="1:3">
      <c r="A4" s="25" t="s">
        <v>131</v>
      </c>
      <c r="B4" s="26">
        <f>SUM(B5:B21)</f>
        <v>339633</v>
      </c>
      <c r="C4" s="27"/>
    </row>
    <row r="5" ht="33" customHeight="1" spans="1:3">
      <c r="A5" s="28" t="s">
        <v>341</v>
      </c>
      <c r="B5" s="26">
        <f>SUM('一般公共预算财政拨款基本支出经济分类表（七）'!D5)</f>
        <v>339633</v>
      </c>
      <c r="C5" s="29" t="s">
        <v>342</v>
      </c>
    </row>
    <row r="6" ht="33" customHeight="1" spans="1:3">
      <c r="A6" s="30"/>
      <c r="B6" s="31"/>
      <c r="C6" s="27"/>
    </row>
    <row r="7" ht="33" customHeight="1" spans="1:3">
      <c r="A7" s="30"/>
      <c r="B7" s="31"/>
      <c r="C7" s="27"/>
    </row>
    <row r="8" ht="33" customHeight="1" spans="1:3">
      <c r="A8" s="30"/>
      <c r="B8" s="31"/>
      <c r="C8" s="27"/>
    </row>
    <row r="9" ht="33" customHeight="1" spans="1:3">
      <c r="A9" s="30"/>
      <c r="B9" s="31"/>
      <c r="C9" s="27"/>
    </row>
    <row r="10" ht="33" customHeight="1" spans="1:3">
      <c r="A10" s="30"/>
      <c r="B10" s="31"/>
      <c r="C10" s="27"/>
    </row>
    <row r="11" ht="33" customHeight="1" spans="1:3">
      <c r="A11" s="30"/>
      <c r="B11" s="31"/>
      <c r="C11" s="27"/>
    </row>
    <row r="12" ht="33" customHeight="1" spans="1:3">
      <c r="A12" s="30"/>
      <c r="B12" s="31"/>
      <c r="C12" s="27"/>
    </row>
    <row r="13" ht="33" customHeight="1" spans="1:3">
      <c r="A13" s="30"/>
      <c r="B13" s="31"/>
      <c r="C13" s="27"/>
    </row>
    <row r="14" ht="33" customHeight="1" spans="1:3">
      <c r="A14" s="30"/>
      <c r="B14" s="31"/>
      <c r="C14" s="27"/>
    </row>
    <row r="15" ht="33" customHeight="1" spans="1:3">
      <c r="A15" s="25"/>
      <c r="B15" s="31"/>
      <c r="C15" s="27"/>
    </row>
    <row r="16" ht="33" customHeight="1" spans="1:3">
      <c r="A16" s="25"/>
      <c r="B16" s="31"/>
      <c r="C16" s="27"/>
    </row>
    <row r="17" ht="33" customHeight="1" spans="1:3">
      <c r="A17" s="25"/>
      <c r="B17" s="31"/>
      <c r="C17" s="27"/>
    </row>
    <row r="18" ht="33" customHeight="1" spans="1:3">
      <c r="A18" s="25"/>
      <c r="B18" s="31"/>
      <c r="C18" s="27"/>
    </row>
    <row r="19" ht="33" customHeight="1" spans="1:3">
      <c r="A19" s="25"/>
      <c r="B19" s="31"/>
      <c r="C19" s="27"/>
    </row>
    <row r="20" ht="33" customHeight="1" spans="1:3">
      <c r="A20" s="25"/>
      <c r="B20" s="31"/>
      <c r="C20" s="27"/>
    </row>
    <row r="21" ht="33" customHeight="1" spans="1:3">
      <c r="A21" s="25"/>
      <c r="B21" s="31"/>
      <c r="C21" s="27"/>
    </row>
    <row r="22" customHeight="1" spans="1:3">
      <c r="A22" s="32"/>
      <c r="B22" s="32"/>
      <c r="C22" s="32"/>
    </row>
    <row r="23" customHeight="1" spans="1:3">
      <c r="A23" s="32"/>
      <c r="B23" s="32"/>
      <c r="C23" s="32"/>
    </row>
    <row r="24" customHeight="1" spans="1:3">
      <c r="A24" s="32"/>
      <c r="B24" s="32"/>
      <c r="C24" s="32"/>
    </row>
    <row r="25" customHeight="1" spans="2:3">
      <c r="B25" s="32"/>
      <c r="C25" s="32"/>
    </row>
    <row r="26" customHeight="1" spans="2:3">
      <c r="B26" s="32"/>
      <c r="C26" s="32"/>
    </row>
  </sheetData>
  <mergeCells count="2">
    <mergeCell ref="A1:C1"/>
    <mergeCell ref="A2:B2"/>
  </mergeCells>
  <printOptions horizontalCentered="1"/>
  <pageMargins left="0.904166666666667" right="0.904166666666667" top="1.02291666666667" bottom="0.94375" header="0.511805555555556" footer="0.511805555555556"/>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M24"/>
  <sheetViews>
    <sheetView workbookViewId="0">
      <selection activeCell="H9" sqref="H9"/>
    </sheetView>
  </sheetViews>
  <sheetFormatPr defaultColWidth="12" defaultRowHeight="22.5" customHeight="1"/>
  <cols>
    <col min="1" max="1" width="5.5" style="3" customWidth="1"/>
    <col min="2" max="2" width="19.1222222222222" style="2" customWidth="1"/>
    <col min="3" max="3" width="13.6222222222222" style="2" customWidth="1"/>
    <col min="4" max="4" width="6" style="2" customWidth="1"/>
    <col min="5" max="5" width="7.62222222222222" style="2" customWidth="1"/>
    <col min="6" max="6" width="34.6222222222222" style="2" customWidth="1"/>
    <col min="7" max="7" width="13.3777777777778" style="3" customWidth="1"/>
    <col min="8" max="8" width="12.1222222222222" style="2" customWidth="1"/>
    <col min="9" max="9" width="11.8777777777778" style="2" customWidth="1"/>
    <col min="10" max="11" width="12.1222222222222" style="2" customWidth="1"/>
    <col min="12" max="12" width="11" style="4" customWidth="1"/>
    <col min="13" max="13" width="10.8777777777778" style="2" customWidth="1"/>
    <col min="14" max="16384" width="12" style="3"/>
  </cols>
  <sheetData>
    <row r="1" ht="33" customHeight="1" spans="1:13">
      <c r="A1" s="5" t="s">
        <v>343</v>
      </c>
      <c r="B1" s="5"/>
      <c r="C1" s="5"/>
      <c r="D1" s="5"/>
      <c r="E1" s="5"/>
      <c r="F1" s="5"/>
      <c r="G1" s="5"/>
      <c r="H1" s="5"/>
      <c r="I1" s="5"/>
      <c r="J1" s="5"/>
      <c r="K1" s="5"/>
      <c r="L1" s="5"/>
      <c r="M1" s="5"/>
    </row>
    <row r="2" ht="25.05" customHeight="1" spans="1:13">
      <c r="A2" s="6" t="str">
        <f>(部门基本情况表!A2)</f>
        <v>编报单位：万荣县住房和城乡建设管理局</v>
      </c>
      <c r="B2" s="6"/>
      <c r="C2" s="6"/>
      <c r="D2" s="6"/>
      <c r="E2" s="6"/>
      <c r="F2" s="6"/>
      <c r="G2" s="7"/>
      <c r="H2" s="7"/>
      <c r="I2" s="7"/>
      <c r="J2" s="7"/>
      <c r="K2" s="7"/>
      <c r="L2" s="17" t="s">
        <v>344</v>
      </c>
      <c r="M2" s="17"/>
    </row>
    <row r="3" s="1" customFormat="1" ht="27" customHeight="1" spans="1:13">
      <c r="A3" s="8" t="s">
        <v>345</v>
      </c>
      <c r="B3" s="9" t="s">
        <v>346</v>
      </c>
      <c r="C3" s="9" t="s">
        <v>347</v>
      </c>
      <c r="D3" s="9" t="s">
        <v>348</v>
      </c>
      <c r="E3" s="9" t="s">
        <v>349</v>
      </c>
      <c r="F3" s="9" t="s">
        <v>350</v>
      </c>
      <c r="G3" s="10" t="s">
        <v>351</v>
      </c>
      <c r="H3" s="10"/>
      <c r="I3" s="10"/>
      <c r="J3" s="10"/>
      <c r="K3" s="10"/>
      <c r="L3" s="10"/>
      <c r="M3" s="9" t="s">
        <v>319</v>
      </c>
    </row>
    <row r="4" s="1" customFormat="1" ht="39" customHeight="1" spans="1:13">
      <c r="A4" s="11"/>
      <c r="B4" s="12"/>
      <c r="C4" s="9"/>
      <c r="D4" s="12"/>
      <c r="E4" s="12"/>
      <c r="F4" s="8"/>
      <c r="G4" s="13" t="s">
        <v>352</v>
      </c>
      <c r="H4" s="9" t="s">
        <v>353</v>
      </c>
      <c r="I4" s="9" t="s">
        <v>354</v>
      </c>
      <c r="J4" s="9" t="s">
        <v>355</v>
      </c>
      <c r="K4" s="9" t="s">
        <v>356</v>
      </c>
      <c r="L4" s="18" t="s">
        <v>357</v>
      </c>
      <c r="M4" s="12"/>
    </row>
    <row r="5" s="2" customFormat="1" ht="37" customHeight="1" spans="1:13">
      <c r="A5" s="14">
        <v>1</v>
      </c>
      <c r="B5" s="14" t="s">
        <v>358</v>
      </c>
      <c r="C5" s="14" t="s">
        <v>359</v>
      </c>
      <c r="D5" s="14" t="s">
        <v>360</v>
      </c>
      <c r="E5" s="14">
        <v>1</v>
      </c>
      <c r="F5" s="14" t="s">
        <v>361</v>
      </c>
      <c r="G5" s="15">
        <f t="shared" ref="G5:G10" si="0">SUM(H5:L5)</f>
        <v>0.4</v>
      </c>
      <c r="H5" s="15">
        <v>0.4</v>
      </c>
      <c r="I5" s="15"/>
      <c r="J5" s="15"/>
      <c r="K5" s="15"/>
      <c r="L5" s="15"/>
      <c r="M5" s="8" t="s">
        <v>362</v>
      </c>
    </row>
    <row r="6" s="2" customFormat="1" ht="37" customHeight="1" spans="1:13">
      <c r="A6" s="14">
        <v>2</v>
      </c>
      <c r="B6" s="14" t="s">
        <v>363</v>
      </c>
      <c r="C6" s="14" t="s">
        <v>364</v>
      </c>
      <c r="D6" s="14" t="s">
        <v>365</v>
      </c>
      <c r="E6" s="14">
        <v>1</v>
      </c>
      <c r="F6" s="14" t="s">
        <v>366</v>
      </c>
      <c r="G6" s="15">
        <f t="shared" si="0"/>
        <v>0.95</v>
      </c>
      <c r="H6" s="15">
        <v>0.95</v>
      </c>
      <c r="I6" s="15"/>
      <c r="J6" s="15"/>
      <c r="K6" s="15"/>
      <c r="L6" s="15"/>
      <c r="M6" s="8"/>
    </row>
    <row r="7" s="2" customFormat="1" ht="37" customHeight="1" spans="1:13">
      <c r="A7" s="14">
        <v>3</v>
      </c>
      <c r="B7" s="14" t="s">
        <v>367</v>
      </c>
      <c r="C7" s="14" t="s">
        <v>368</v>
      </c>
      <c r="D7" s="14" t="s">
        <v>365</v>
      </c>
      <c r="E7" s="14">
        <v>2</v>
      </c>
      <c r="F7" s="14" t="s">
        <v>369</v>
      </c>
      <c r="G7" s="15">
        <f t="shared" si="0"/>
        <v>0.1</v>
      </c>
      <c r="H7" s="15">
        <v>0.1</v>
      </c>
      <c r="I7" s="15"/>
      <c r="J7" s="15"/>
      <c r="K7" s="15"/>
      <c r="L7" s="15"/>
      <c r="M7" s="8"/>
    </row>
    <row r="8" s="2" customFormat="1" ht="37" customHeight="1" spans="1:13">
      <c r="A8" s="8">
        <v>4</v>
      </c>
      <c r="B8" s="14" t="s">
        <v>370</v>
      </c>
      <c r="C8" s="14" t="s">
        <v>371</v>
      </c>
      <c r="D8" s="14" t="s">
        <v>372</v>
      </c>
      <c r="E8" s="14">
        <v>100</v>
      </c>
      <c r="F8" s="14" t="s">
        <v>373</v>
      </c>
      <c r="G8" s="15">
        <f t="shared" si="0"/>
        <v>2.2</v>
      </c>
      <c r="H8" s="15">
        <v>2.2</v>
      </c>
      <c r="I8" s="15"/>
      <c r="J8" s="15"/>
      <c r="K8" s="15"/>
      <c r="L8" s="15"/>
      <c r="M8" s="8"/>
    </row>
    <row r="9" s="2" customFormat="1" ht="37" customHeight="1" spans="1:13">
      <c r="A9" s="14">
        <v>5</v>
      </c>
      <c r="B9" s="8" t="s">
        <v>374</v>
      </c>
      <c r="C9" s="8" t="s">
        <v>375</v>
      </c>
      <c r="D9" s="8" t="s">
        <v>365</v>
      </c>
      <c r="E9" s="8">
        <v>50</v>
      </c>
      <c r="F9" s="8" t="s">
        <v>376</v>
      </c>
      <c r="G9" s="15">
        <f t="shared" si="0"/>
        <v>3336.93</v>
      </c>
      <c r="H9" s="15">
        <v>3336.93</v>
      </c>
      <c r="I9" s="15"/>
      <c r="J9" s="15"/>
      <c r="K9" s="15"/>
      <c r="L9" s="15"/>
      <c r="M9" s="8"/>
    </row>
    <row r="10" s="2" customFormat="1" ht="37" customHeight="1" spans="1:13">
      <c r="A10" s="14">
        <v>6</v>
      </c>
      <c r="B10" s="8" t="s">
        <v>377</v>
      </c>
      <c r="C10" s="8" t="s">
        <v>378</v>
      </c>
      <c r="D10" s="8" t="s">
        <v>365</v>
      </c>
      <c r="E10" s="8">
        <v>1</v>
      </c>
      <c r="F10" s="9" t="s">
        <v>379</v>
      </c>
      <c r="G10" s="15">
        <f t="shared" si="0"/>
        <v>239</v>
      </c>
      <c r="H10" s="15">
        <v>239</v>
      </c>
      <c r="I10" s="15"/>
      <c r="J10" s="15"/>
      <c r="K10" s="15"/>
      <c r="L10" s="15"/>
      <c r="M10" s="8"/>
    </row>
    <row r="11" s="2" customFormat="1" ht="37" customHeight="1" spans="1:13">
      <c r="A11" s="14">
        <v>7</v>
      </c>
      <c r="B11" s="8" t="s">
        <v>380</v>
      </c>
      <c r="C11" s="8" t="s">
        <v>381</v>
      </c>
      <c r="D11" s="8" t="s">
        <v>382</v>
      </c>
      <c r="E11" s="8">
        <v>2</v>
      </c>
      <c r="F11" s="9" t="s">
        <v>383</v>
      </c>
      <c r="G11" s="15">
        <v>0.2</v>
      </c>
      <c r="H11" s="15">
        <v>0.2</v>
      </c>
      <c r="I11" s="15"/>
      <c r="J11" s="15"/>
      <c r="K11" s="15"/>
      <c r="L11" s="15"/>
      <c r="M11" s="8" t="s">
        <v>384</v>
      </c>
    </row>
    <row r="12" s="2" customFormat="1" ht="37" customHeight="1" spans="1:13">
      <c r="A12" s="8">
        <v>8</v>
      </c>
      <c r="B12" s="8" t="s">
        <v>385</v>
      </c>
      <c r="C12" s="8" t="s">
        <v>359</v>
      </c>
      <c r="D12" s="8" t="s">
        <v>386</v>
      </c>
      <c r="E12" s="8">
        <v>3</v>
      </c>
      <c r="F12" s="9" t="s">
        <v>387</v>
      </c>
      <c r="G12" s="15">
        <v>0.9</v>
      </c>
      <c r="H12" s="15">
        <v>0.9</v>
      </c>
      <c r="I12" s="15"/>
      <c r="J12" s="15"/>
      <c r="K12" s="15"/>
      <c r="L12" s="15"/>
      <c r="M12" s="8"/>
    </row>
    <row r="13" s="2" customFormat="1" ht="37" customHeight="1" spans="1:13">
      <c r="A13" s="14">
        <v>9</v>
      </c>
      <c r="B13" s="8" t="s">
        <v>370</v>
      </c>
      <c r="C13" s="8" t="s">
        <v>371</v>
      </c>
      <c r="D13" s="8" t="s">
        <v>372</v>
      </c>
      <c r="E13" s="8">
        <v>10</v>
      </c>
      <c r="F13" s="9" t="s">
        <v>373</v>
      </c>
      <c r="G13" s="15">
        <v>0.2</v>
      </c>
      <c r="H13" s="15">
        <v>0.2</v>
      </c>
      <c r="I13" s="15"/>
      <c r="J13" s="15"/>
      <c r="K13" s="15"/>
      <c r="L13" s="15"/>
      <c r="M13" s="8"/>
    </row>
    <row r="14" s="2" customFormat="1" ht="37" customHeight="1" spans="1:13">
      <c r="A14" s="14">
        <v>10</v>
      </c>
      <c r="B14" s="8" t="s">
        <v>388</v>
      </c>
      <c r="C14" s="8" t="s">
        <v>368</v>
      </c>
      <c r="D14" s="8" t="s">
        <v>386</v>
      </c>
      <c r="E14" s="8">
        <v>4</v>
      </c>
      <c r="F14" s="9" t="s">
        <v>389</v>
      </c>
      <c r="G14" s="15">
        <v>2.1</v>
      </c>
      <c r="H14" s="15">
        <v>2.1</v>
      </c>
      <c r="I14" s="15"/>
      <c r="J14" s="15"/>
      <c r="K14" s="15"/>
      <c r="L14" s="15"/>
      <c r="M14" s="8"/>
    </row>
    <row r="15" s="2" customFormat="1" ht="37" customHeight="1" spans="1:13">
      <c r="A15" s="14">
        <v>11</v>
      </c>
      <c r="B15" s="8" t="s">
        <v>363</v>
      </c>
      <c r="C15" s="8" t="s">
        <v>364</v>
      </c>
      <c r="D15" s="8" t="s">
        <v>386</v>
      </c>
      <c r="E15" s="8">
        <v>4</v>
      </c>
      <c r="F15" s="9" t="s">
        <v>390</v>
      </c>
      <c r="G15" s="15">
        <v>2.4</v>
      </c>
      <c r="H15" s="15">
        <v>2.4</v>
      </c>
      <c r="I15" s="15"/>
      <c r="J15" s="15"/>
      <c r="K15" s="15"/>
      <c r="L15" s="15"/>
      <c r="M15" s="8"/>
    </row>
    <row r="16" s="2" customFormat="1" ht="37" customHeight="1" spans="1:13">
      <c r="A16" s="8">
        <v>12</v>
      </c>
      <c r="B16" s="8" t="s">
        <v>391</v>
      </c>
      <c r="C16" s="8" t="s">
        <v>392</v>
      </c>
      <c r="D16" s="8" t="s">
        <v>393</v>
      </c>
      <c r="E16" s="8">
        <v>3</v>
      </c>
      <c r="F16" s="9" t="s">
        <v>391</v>
      </c>
      <c r="G16" s="15">
        <v>0.9</v>
      </c>
      <c r="H16" s="15">
        <v>0.9</v>
      </c>
      <c r="I16" s="15"/>
      <c r="J16" s="15"/>
      <c r="K16" s="15"/>
      <c r="L16" s="15"/>
      <c r="M16" s="8"/>
    </row>
    <row r="17" s="2" customFormat="1" ht="37" customHeight="1" spans="1:13">
      <c r="A17" s="14">
        <v>13</v>
      </c>
      <c r="B17" s="8" t="s">
        <v>394</v>
      </c>
      <c r="C17" s="8" t="s">
        <v>395</v>
      </c>
      <c r="D17" s="8" t="s">
        <v>396</v>
      </c>
      <c r="E17" s="8">
        <v>2</v>
      </c>
      <c r="F17" s="9" t="s">
        <v>397</v>
      </c>
      <c r="G17" s="15">
        <v>0.2</v>
      </c>
      <c r="H17" s="15">
        <v>0.2</v>
      </c>
      <c r="I17" s="15"/>
      <c r="J17" s="15"/>
      <c r="K17" s="15"/>
      <c r="L17" s="15"/>
      <c r="M17" s="8"/>
    </row>
    <row r="18" s="2" customFormat="1" ht="37" customHeight="1" spans="1:13">
      <c r="A18" s="14">
        <v>14</v>
      </c>
      <c r="B18" s="8" t="s">
        <v>398</v>
      </c>
      <c r="C18" s="8" t="s">
        <v>399</v>
      </c>
      <c r="D18" s="8" t="s">
        <v>400</v>
      </c>
      <c r="E18" s="8">
        <v>8</v>
      </c>
      <c r="F18" s="9" t="s">
        <v>401</v>
      </c>
      <c r="G18" s="15">
        <v>4</v>
      </c>
      <c r="H18" s="15">
        <v>4</v>
      </c>
      <c r="I18" s="15"/>
      <c r="J18" s="15"/>
      <c r="K18" s="15"/>
      <c r="L18" s="15"/>
      <c r="M18" s="8"/>
    </row>
    <row r="19" s="2" customFormat="1" ht="37" customHeight="1" spans="1:13">
      <c r="A19" s="14">
        <v>15</v>
      </c>
      <c r="B19" s="8" t="s">
        <v>380</v>
      </c>
      <c r="C19" s="8" t="s">
        <v>381</v>
      </c>
      <c r="D19" s="8" t="s">
        <v>382</v>
      </c>
      <c r="E19" s="8">
        <v>2</v>
      </c>
      <c r="F19" s="9" t="s">
        <v>383</v>
      </c>
      <c r="G19" s="15">
        <v>0.18</v>
      </c>
      <c r="H19" s="15">
        <v>0.18</v>
      </c>
      <c r="I19" s="15"/>
      <c r="J19" s="15"/>
      <c r="K19" s="15"/>
      <c r="L19" s="15"/>
      <c r="M19" s="8" t="s">
        <v>402</v>
      </c>
    </row>
    <row r="20" s="2" customFormat="1" ht="37" customHeight="1" spans="1:13">
      <c r="A20" s="8">
        <v>16</v>
      </c>
      <c r="B20" s="8" t="s">
        <v>358</v>
      </c>
      <c r="C20" s="8" t="s">
        <v>359</v>
      </c>
      <c r="D20" s="8" t="s">
        <v>386</v>
      </c>
      <c r="E20" s="8">
        <v>4</v>
      </c>
      <c r="F20" s="9" t="s">
        <v>387</v>
      </c>
      <c r="G20" s="15">
        <v>0.9</v>
      </c>
      <c r="H20" s="15">
        <v>0.9</v>
      </c>
      <c r="I20" s="15"/>
      <c r="J20" s="15"/>
      <c r="K20" s="15"/>
      <c r="L20" s="15"/>
      <c r="M20" s="8"/>
    </row>
    <row r="21" s="2" customFormat="1" ht="37" customHeight="1" spans="1:13">
      <c r="A21" s="14">
        <v>17</v>
      </c>
      <c r="B21" s="8" t="s">
        <v>370</v>
      </c>
      <c r="C21" s="8" t="s">
        <v>371</v>
      </c>
      <c r="D21" s="8" t="s">
        <v>372</v>
      </c>
      <c r="E21" s="8">
        <v>5</v>
      </c>
      <c r="F21" s="9" t="s">
        <v>373</v>
      </c>
      <c r="G21" s="15">
        <v>0.1</v>
      </c>
      <c r="H21" s="15">
        <v>0.1</v>
      </c>
      <c r="I21" s="15"/>
      <c r="J21" s="15"/>
      <c r="K21" s="15"/>
      <c r="L21" s="15"/>
      <c r="M21" s="8"/>
    </row>
    <row r="22" s="2" customFormat="1" ht="37" customHeight="1" spans="1:13">
      <c r="A22" s="14">
        <v>18</v>
      </c>
      <c r="B22" s="8" t="s">
        <v>388</v>
      </c>
      <c r="C22" s="8" t="s">
        <v>368</v>
      </c>
      <c r="D22" s="8" t="s">
        <v>365</v>
      </c>
      <c r="E22" s="8">
        <v>4</v>
      </c>
      <c r="F22" s="9" t="s">
        <v>403</v>
      </c>
      <c r="G22" s="15">
        <v>3.68</v>
      </c>
      <c r="H22" s="15">
        <v>3.68</v>
      </c>
      <c r="I22" s="15"/>
      <c r="J22" s="15"/>
      <c r="K22" s="15"/>
      <c r="L22" s="15"/>
      <c r="M22" s="8"/>
    </row>
    <row r="23" s="2" customFormat="1" ht="37" customHeight="1" spans="1:13">
      <c r="A23" s="14">
        <v>19</v>
      </c>
      <c r="B23" s="8" t="s">
        <v>363</v>
      </c>
      <c r="C23" s="8" t="s">
        <v>364</v>
      </c>
      <c r="D23" s="8" t="s">
        <v>386</v>
      </c>
      <c r="E23" s="8">
        <v>3</v>
      </c>
      <c r="F23" s="9" t="s">
        <v>363</v>
      </c>
      <c r="G23" s="15">
        <v>9</v>
      </c>
      <c r="H23" s="15">
        <v>9</v>
      </c>
      <c r="I23" s="15"/>
      <c r="J23" s="15"/>
      <c r="K23" s="15"/>
      <c r="L23" s="15"/>
      <c r="M23" s="8"/>
    </row>
    <row r="24" s="2" customFormat="1" ht="37" customHeight="1" spans="1:13">
      <c r="A24" s="9" t="s">
        <v>404</v>
      </c>
      <c r="B24" s="8"/>
      <c r="C24" s="8"/>
      <c r="D24" s="8"/>
      <c r="E24" s="8"/>
      <c r="F24" s="8"/>
      <c r="G24" s="16">
        <f t="shared" ref="G24:L24" si="1">SUM(G5:G23)</f>
        <v>3604.34</v>
      </c>
      <c r="H24" s="15">
        <f t="shared" si="1"/>
        <v>3604.34</v>
      </c>
      <c r="I24" s="15">
        <f t="shared" si="1"/>
        <v>0</v>
      </c>
      <c r="J24" s="15">
        <f t="shared" si="1"/>
        <v>0</v>
      </c>
      <c r="K24" s="15">
        <f t="shared" si="1"/>
        <v>0</v>
      </c>
      <c r="L24" s="15">
        <f t="shared" si="1"/>
        <v>0</v>
      </c>
      <c r="M24" s="19"/>
    </row>
  </sheetData>
  <mergeCells count="12">
    <mergeCell ref="A1:M1"/>
    <mergeCell ref="A2:F2"/>
    <mergeCell ref="L2:M2"/>
    <mergeCell ref="G3:L3"/>
    <mergeCell ref="A24:F24"/>
    <mergeCell ref="A3:A4"/>
    <mergeCell ref="B3:B4"/>
    <mergeCell ref="C3:C4"/>
    <mergeCell ref="D3:D4"/>
    <mergeCell ref="E3:E4"/>
    <mergeCell ref="F3:F4"/>
    <mergeCell ref="M3:M4"/>
  </mergeCells>
  <conditionalFormatting sqref="G5:L24">
    <cfRule type="cellIs" dxfId="0" priority="1" stopIfTrue="1" operator="equal">
      <formula>0</formula>
    </cfRule>
  </conditionalFormatting>
  <printOptions horizontalCentered="1" verticalCentered="1"/>
  <pageMargins left="0.94375" right="1.02291666666667" top="0.904166666666667" bottom="0.904166666666667" header="0.313888888888889" footer="0.313888888888889"/>
  <pageSetup paperSize="9" scale="9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I35"/>
  <sheetViews>
    <sheetView showGridLines="0" showZeros="0" topLeftCell="A19" workbookViewId="0">
      <selection activeCell="C28" sqref="C28"/>
    </sheetView>
  </sheetViews>
  <sheetFormatPr defaultColWidth="9.12222222222222" defaultRowHeight="12.75" customHeight="1"/>
  <cols>
    <col min="1" max="1" width="37.5" customWidth="1"/>
    <col min="2" max="2" width="15.3777777777778" customWidth="1"/>
    <col min="3" max="3" width="31.3777777777778" customWidth="1"/>
    <col min="4" max="4" width="16" customWidth="1"/>
  </cols>
  <sheetData>
    <row r="1" ht="30" customHeight="1" spans="1:4">
      <c r="A1" s="33" t="s">
        <v>26</v>
      </c>
      <c r="B1" s="33"/>
      <c r="C1" s="33"/>
      <c r="D1" s="33"/>
    </row>
    <row r="2" ht="22.05" customHeight="1" spans="1:4">
      <c r="A2" s="52" t="str">
        <f>(部门基本情况表!A2)</f>
        <v>编报单位：万荣县住房和城乡建设管理局</v>
      </c>
      <c r="B2" s="52"/>
      <c r="C2" s="168"/>
      <c r="D2" s="163" t="s">
        <v>27</v>
      </c>
    </row>
    <row r="3" ht="20.5" customHeight="1" spans="1:4">
      <c r="A3" s="139" t="s">
        <v>28</v>
      </c>
      <c r="B3" s="169"/>
      <c r="C3" s="170" t="s">
        <v>29</v>
      </c>
      <c r="D3" s="171"/>
    </row>
    <row r="4" ht="20.5" customHeight="1" spans="1:4">
      <c r="A4" s="35" t="s">
        <v>30</v>
      </c>
      <c r="B4" s="172" t="s">
        <v>31</v>
      </c>
      <c r="C4" s="173" t="s">
        <v>30</v>
      </c>
      <c r="D4" s="174" t="s">
        <v>31</v>
      </c>
    </row>
    <row r="5" ht="20.5" customHeight="1" spans="1:6">
      <c r="A5" s="175" t="s">
        <v>32</v>
      </c>
      <c r="B5" s="146">
        <f>SUM(B6:B7)</f>
        <v>148487199</v>
      </c>
      <c r="C5" s="145" t="s">
        <v>33</v>
      </c>
      <c r="D5" s="144"/>
      <c r="E5" s="176"/>
      <c r="F5" s="32"/>
    </row>
    <row r="6" ht="20.5" customHeight="1" spans="1:7">
      <c r="A6" s="177" t="s">
        <v>34</v>
      </c>
      <c r="B6" s="151">
        <f>SUM('部门预算收入总表（二）'!D5)</f>
        <v>148487199</v>
      </c>
      <c r="C6" s="145" t="s">
        <v>35</v>
      </c>
      <c r="D6" s="144">
        <v>0</v>
      </c>
      <c r="F6" s="32"/>
      <c r="G6" s="32"/>
    </row>
    <row r="7" ht="20.5" customHeight="1" spans="1:6">
      <c r="A7" s="143" t="s">
        <v>36</v>
      </c>
      <c r="B7" s="151">
        <f>SUM('部门预算收入总表（二）'!E5)</f>
        <v>0</v>
      </c>
      <c r="C7" s="145" t="s">
        <v>37</v>
      </c>
      <c r="D7" s="144">
        <v>0</v>
      </c>
      <c r="E7" s="32"/>
      <c r="F7" s="32"/>
    </row>
    <row r="8" ht="20.5" customHeight="1" spans="1:6">
      <c r="A8" s="177" t="s">
        <v>38</v>
      </c>
      <c r="B8" s="151">
        <f>SUM('部门预算收入总表（二）'!F5)</f>
        <v>11850000</v>
      </c>
      <c r="C8" s="145" t="s">
        <v>39</v>
      </c>
      <c r="D8" s="144">
        <v>0</v>
      </c>
      <c r="E8" s="32"/>
      <c r="F8" s="32"/>
    </row>
    <row r="9" ht="20.5" customHeight="1" spans="1:7">
      <c r="A9" s="177" t="s">
        <v>40</v>
      </c>
      <c r="B9" s="178"/>
      <c r="C9" s="145" t="s">
        <v>41</v>
      </c>
      <c r="D9" s="144"/>
      <c r="E9" s="32"/>
      <c r="F9" s="32"/>
      <c r="G9" s="32"/>
    </row>
    <row r="10" ht="20.5" customHeight="1" spans="1:7">
      <c r="A10" s="177" t="s">
        <v>42</v>
      </c>
      <c r="B10" s="178">
        <f>SUM('部门预算收入总表（二）'!G5)</f>
        <v>0</v>
      </c>
      <c r="C10" s="145" t="s">
        <v>43</v>
      </c>
      <c r="D10" s="144">
        <v>0</v>
      </c>
      <c r="E10" s="176"/>
      <c r="F10" s="32"/>
      <c r="G10" s="32"/>
    </row>
    <row r="11" ht="20.5" customHeight="1" spans="1:7">
      <c r="A11" s="66"/>
      <c r="B11" s="153"/>
      <c r="C11" s="29" t="s">
        <v>44</v>
      </c>
      <c r="D11" s="144"/>
      <c r="E11" s="32"/>
      <c r="F11" s="32"/>
      <c r="G11" s="32"/>
    </row>
    <row r="12" ht="20.5" customHeight="1" spans="1:6">
      <c r="A12" s="66"/>
      <c r="B12" s="153"/>
      <c r="C12" s="145" t="s">
        <v>45</v>
      </c>
      <c r="D12" s="150">
        <v>1330241</v>
      </c>
      <c r="E12" s="32"/>
      <c r="F12" s="32"/>
    </row>
    <row r="13" ht="20.5" customHeight="1" spans="1:7">
      <c r="A13" s="66"/>
      <c r="B13" s="153"/>
      <c r="C13" s="145" t="s">
        <v>46</v>
      </c>
      <c r="D13" s="146">
        <v>0</v>
      </c>
      <c r="E13" s="32"/>
      <c r="F13" s="32"/>
      <c r="G13" s="32"/>
    </row>
    <row r="14" ht="20.5" customHeight="1" spans="1:6">
      <c r="A14" s="66"/>
      <c r="B14" s="153"/>
      <c r="C14" s="29" t="s">
        <v>47</v>
      </c>
      <c r="D14" s="146">
        <v>442554</v>
      </c>
      <c r="E14" s="32"/>
      <c r="F14" s="32"/>
    </row>
    <row r="15" ht="20.5" customHeight="1" spans="1:7">
      <c r="A15" s="66"/>
      <c r="B15" s="153"/>
      <c r="C15" s="145" t="s">
        <v>48</v>
      </c>
      <c r="D15" s="146">
        <v>33437000</v>
      </c>
      <c r="E15" s="32"/>
      <c r="F15" s="32"/>
      <c r="G15" s="32"/>
    </row>
    <row r="16" ht="20.5" customHeight="1" spans="1:6">
      <c r="A16" s="66"/>
      <c r="B16" s="153"/>
      <c r="C16" s="145" t="s">
        <v>49</v>
      </c>
      <c r="D16" s="146">
        <v>122489853</v>
      </c>
      <c r="E16" s="32"/>
      <c r="F16" s="32"/>
    </row>
    <row r="17" ht="20.5" customHeight="1" spans="1:5">
      <c r="A17" s="66"/>
      <c r="B17" s="153"/>
      <c r="C17" s="145" t="s">
        <v>50</v>
      </c>
      <c r="D17" s="146">
        <v>0</v>
      </c>
      <c r="E17" s="32"/>
    </row>
    <row r="18" ht="20.5" customHeight="1" spans="1:8">
      <c r="A18" s="66"/>
      <c r="B18" s="153"/>
      <c r="C18" s="145" t="s">
        <v>51</v>
      </c>
      <c r="D18" s="146">
        <v>0</v>
      </c>
      <c r="E18" s="32"/>
      <c r="F18" s="32"/>
      <c r="G18" s="32"/>
      <c r="H18" s="32"/>
    </row>
    <row r="19" ht="20.5" customHeight="1" spans="1:8">
      <c r="A19" s="66"/>
      <c r="B19" s="153"/>
      <c r="C19" s="145" t="s">
        <v>52</v>
      </c>
      <c r="D19" s="146">
        <v>0</v>
      </c>
      <c r="E19" s="32"/>
      <c r="F19" s="32"/>
      <c r="G19" s="32"/>
      <c r="H19" s="32"/>
    </row>
    <row r="20" ht="20.5" customHeight="1" spans="1:6">
      <c r="A20" s="66"/>
      <c r="B20" s="153"/>
      <c r="C20" s="145" t="s">
        <v>53</v>
      </c>
      <c r="D20" s="146">
        <v>0</v>
      </c>
      <c r="E20" s="32"/>
      <c r="F20" s="32"/>
    </row>
    <row r="21" ht="20.5" customHeight="1" spans="1:4">
      <c r="A21" s="66"/>
      <c r="B21" s="153"/>
      <c r="C21" s="145" t="s">
        <v>54</v>
      </c>
      <c r="D21" s="146">
        <v>0</v>
      </c>
    </row>
    <row r="22" ht="20.5" customHeight="1" spans="1:5">
      <c r="A22" s="66"/>
      <c r="B22" s="153"/>
      <c r="C22" s="145" t="s">
        <v>55</v>
      </c>
      <c r="D22" s="146">
        <v>0</v>
      </c>
      <c r="E22" s="32"/>
    </row>
    <row r="23" ht="20.5" customHeight="1" spans="1:6">
      <c r="A23" s="66"/>
      <c r="B23" s="153"/>
      <c r="C23" s="29" t="s">
        <v>56</v>
      </c>
      <c r="D23" s="146">
        <v>0</v>
      </c>
      <c r="E23" s="32"/>
      <c r="F23" s="32"/>
    </row>
    <row r="24" ht="20.5" customHeight="1" spans="1:7">
      <c r="A24" s="66"/>
      <c r="B24" s="153"/>
      <c r="C24" s="145" t="s">
        <v>57</v>
      </c>
      <c r="D24" s="146">
        <v>787551</v>
      </c>
      <c r="E24" s="32"/>
      <c r="F24" s="32"/>
      <c r="G24" s="32"/>
    </row>
    <row r="25" ht="20.5" customHeight="1" spans="1:7">
      <c r="A25" s="66"/>
      <c r="B25" s="153"/>
      <c r="C25" s="145" t="s">
        <v>58</v>
      </c>
      <c r="D25" s="144"/>
      <c r="E25" s="32"/>
      <c r="F25" s="32"/>
      <c r="G25" s="32"/>
    </row>
    <row r="26" ht="20.5" customHeight="1" spans="1:7">
      <c r="A26" s="66"/>
      <c r="B26" s="153"/>
      <c r="C26" s="154" t="s">
        <v>59</v>
      </c>
      <c r="D26" s="144">
        <v>0</v>
      </c>
      <c r="E26" s="32"/>
      <c r="F26" s="32"/>
      <c r="G26" s="32"/>
    </row>
    <row r="27" ht="20.5" customHeight="1" spans="1:7">
      <c r="A27" s="66"/>
      <c r="B27" s="153"/>
      <c r="C27" s="145" t="s">
        <v>60</v>
      </c>
      <c r="D27" s="144">
        <v>0</v>
      </c>
      <c r="E27" s="32"/>
      <c r="F27" s="32"/>
      <c r="G27" s="32"/>
    </row>
    <row r="28" ht="20.5" customHeight="1" spans="1:7">
      <c r="A28" s="66"/>
      <c r="B28" s="152"/>
      <c r="C28" s="145" t="s">
        <v>61</v>
      </c>
      <c r="D28" s="144">
        <v>1850000</v>
      </c>
      <c r="E28" s="32"/>
      <c r="F28" s="32"/>
      <c r="G28" s="32"/>
    </row>
    <row r="29" ht="20.5" customHeight="1" spans="1:6">
      <c r="A29" s="66"/>
      <c r="B29" s="153"/>
      <c r="C29" s="145" t="s">
        <v>62</v>
      </c>
      <c r="D29" s="144">
        <v>0</v>
      </c>
      <c r="E29" s="32"/>
      <c r="F29" s="32"/>
    </row>
    <row r="30" ht="20.5" customHeight="1" spans="1:8">
      <c r="A30" s="66"/>
      <c r="B30" s="153"/>
      <c r="C30" s="145" t="s">
        <v>63</v>
      </c>
      <c r="D30" s="144">
        <v>0</v>
      </c>
      <c r="E30" s="32"/>
      <c r="F30" s="32"/>
      <c r="G30" s="32"/>
      <c r="H30" s="32"/>
    </row>
    <row r="31" ht="20.5" customHeight="1" spans="1:9">
      <c r="A31" s="66"/>
      <c r="B31" s="153"/>
      <c r="C31" s="154" t="s">
        <v>64</v>
      </c>
      <c r="D31" s="144">
        <v>0</v>
      </c>
      <c r="E31" s="32"/>
      <c r="F31" s="32"/>
      <c r="G31" s="32"/>
      <c r="H31" s="32"/>
      <c r="I31" s="32"/>
    </row>
    <row r="32" ht="20.5" customHeight="1" spans="1:7">
      <c r="A32" s="66"/>
      <c r="B32" s="179"/>
      <c r="C32" s="154" t="s">
        <v>65</v>
      </c>
      <c r="D32" s="146">
        <v>0</v>
      </c>
      <c r="E32" s="32"/>
      <c r="F32" s="32"/>
      <c r="G32" s="32"/>
    </row>
    <row r="33" ht="20.5" customHeight="1" spans="1:5">
      <c r="A33" s="13" t="s">
        <v>66</v>
      </c>
      <c r="B33" s="180">
        <f>SUM(B5+B8+B9+B10)</f>
        <v>160337199</v>
      </c>
      <c r="C33" s="24" t="s">
        <v>67</v>
      </c>
      <c r="D33" s="151">
        <f>SUM(D5:D32)</f>
        <v>160337199</v>
      </c>
      <c r="E33" s="32"/>
    </row>
    <row r="34" customHeight="1" spans="2:3">
      <c r="B34" s="32"/>
      <c r="C34" s="32"/>
    </row>
    <row r="35" customHeight="1" spans="2:2">
      <c r="B35" s="32"/>
    </row>
  </sheetData>
  <mergeCells count="2">
    <mergeCell ref="A1:D1"/>
    <mergeCell ref="A2:B2"/>
  </mergeCells>
  <printOptions horizontalCentered="1" verticalCentered="1"/>
  <pageMargins left="0.904166666666667" right="0.904166666666667" top="1.02291666666667" bottom="0.94375" header="0.275" footer="0.393055555555556"/>
  <pageSetup paperSize="9"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showGridLines="0" showZeros="0" topLeftCell="A11" workbookViewId="0">
      <selection activeCell="B21" sqref="B21"/>
    </sheetView>
  </sheetViews>
  <sheetFormatPr defaultColWidth="9.12222222222222" defaultRowHeight="12.75" customHeight="1" outlineLevelCol="6"/>
  <cols>
    <col min="1" max="1" width="12.3777777777778" customWidth="1"/>
    <col min="2" max="2" width="17.3777777777778" customWidth="1"/>
    <col min="3" max="3" width="16.3777777777778" customWidth="1"/>
    <col min="4" max="5" width="14.5" customWidth="1"/>
    <col min="6" max="6" width="12.5" customWidth="1"/>
    <col min="7" max="7" width="12.6222222222222" customWidth="1"/>
  </cols>
  <sheetData>
    <row r="1" ht="34.95" customHeight="1" spans="1:7">
      <c r="A1" s="33" t="s">
        <v>68</v>
      </c>
      <c r="B1" s="33"/>
      <c r="C1" s="33"/>
      <c r="D1" s="33"/>
      <c r="E1" s="33"/>
      <c r="F1" s="33"/>
      <c r="G1" s="33"/>
    </row>
    <row r="2" ht="25.05" customHeight="1" spans="1:7">
      <c r="A2" s="52" t="str">
        <f>(部门基本情况表!A2)</f>
        <v>编报单位：万荣县住房和城乡建设管理局</v>
      </c>
      <c r="B2" s="52"/>
      <c r="C2" s="52"/>
      <c r="D2" s="52"/>
      <c r="E2" s="52"/>
      <c r="G2" s="163" t="s">
        <v>27</v>
      </c>
    </row>
    <row r="3" ht="33" customHeight="1" spans="1:7">
      <c r="A3" s="39" t="s">
        <v>69</v>
      </c>
      <c r="B3" s="40"/>
      <c r="C3" s="56" t="s">
        <v>70</v>
      </c>
      <c r="D3" s="30" t="s">
        <v>71</v>
      </c>
      <c r="E3" s="164"/>
      <c r="F3" s="56" t="s">
        <v>72</v>
      </c>
      <c r="G3" s="165" t="s">
        <v>73</v>
      </c>
    </row>
    <row r="4" ht="33" customHeight="1" spans="1:7">
      <c r="A4" s="23" t="s">
        <v>74</v>
      </c>
      <c r="B4" s="23" t="s">
        <v>75</v>
      </c>
      <c r="C4" s="142"/>
      <c r="D4" s="71" t="s">
        <v>76</v>
      </c>
      <c r="E4" s="70" t="s">
        <v>77</v>
      </c>
      <c r="F4" s="142"/>
      <c r="G4" s="71"/>
    </row>
    <row r="5" ht="33" customHeight="1" spans="1:7">
      <c r="A5" s="138"/>
      <c r="B5" s="137" t="s">
        <v>25</v>
      </c>
      <c r="C5" s="146">
        <f t="shared" ref="C5:C21" si="0">SUM(D5:G5)</f>
        <v>160337199</v>
      </c>
      <c r="D5" s="146">
        <f>SUM('财政拨款预算收支总表（四）'!B7)</f>
        <v>148487199</v>
      </c>
      <c r="E5" s="146">
        <f>SUM('财政拨款预算收支总表（四）'!B8)</f>
        <v>0</v>
      </c>
      <c r="F5" s="146">
        <f>SUM('政府性基金预算收入表（九）'!C5)</f>
        <v>11850000</v>
      </c>
      <c r="G5" s="146">
        <f>SUM(G16:G20)</f>
        <v>0</v>
      </c>
    </row>
    <row r="6" ht="33.15" customHeight="1" spans="1:7">
      <c r="A6" s="75" t="s">
        <v>78</v>
      </c>
      <c r="B6" s="75" t="s">
        <v>79</v>
      </c>
      <c r="C6" s="146">
        <f t="shared" si="0"/>
        <v>5414036</v>
      </c>
      <c r="D6" s="146">
        <v>5414036</v>
      </c>
      <c r="E6" s="146"/>
      <c r="F6" s="146"/>
      <c r="G6" s="166"/>
    </row>
    <row r="7" ht="33.15" customHeight="1" spans="1:7">
      <c r="A7" s="75" t="s">
        <v>80</v>
      </c>
      <c r="B7" s="75" t="s">
        <v>81</v>
      </c>
      <c r="C7" s="146">
        <f t="shared" si="0"/>
        <v>1732747</v>
      </c>
      <c r="D7" s="146">
        <v>1732747</v>
      </c>
      <c r="E7" s="146"/>
      <c r="F7" s="146"/>
      <c r="G7" s="166"/>
    </row>
    <row r="8" ht="33.15" customHeight="1" spans="1:7">
      <c r="A8" s="75" t="s">
        <v>82</v>
      </c>
      <c r="B8" s="75" t="s">
        <v>83</v>
      </c>
      <c r="C8" s="146">
        <f t="shared" si="0"/>
        <v>2067970</v>
      </c>
      <c r="D8" s="146">
        <v>2067970</v>
      </c>
      <c r="E8" s="146"/>
      <c r="F8" s="146"/>
      <c r="G8" s="166"/>
    </row>
    <row r="9" ht="33.15" customHeight="1" spans="1:7">
      <c r="A9" s="75" t="s">
        <v>84</v>
      </c>
      <c r="B9" s="75" t="s">
        <v>85</v>
      </c>
      <c r="C9" s="146">
        <f t="shared" si="0"/>
        <v>1089364</v>
      </c>
      <c r="D9" s="146">
        <v>1089364</v>
      </c>
      <c r="E9" s="146"/>
      <c r="F9" s="146"/>
      <c r="G9" s="146"/>
    </row>
    <row r="10" ht="33.15" customHeight="1" spans="1:7">
      <c r="A10" s="75" t="s">
        <v>86</v>
      </c>
      <c r="B10" s="75" t="s">
        <v>87</v>
      </c>
      <c r="C10" s="146">
        <f t="shared" si="0"/>
        <v>158000</v>
      </c>
      <c r="D10" s="146">
        <v>158000</v>
      </c>
      <c r="E10" s="146"/>
      <c r="F10" s="146"/>
      <c r="G10" s="146"/>
    </row>
    <row r="11" ht="33.15" customHeight="1" spans="1:7">
      <c r="A11" s="75" t="s">
        <v>88</v>
      </c>
      <c r="B11" s="75" t="s">
        <v>89</v>
      </c>
      <c r="C11" s="146">
        <f t="shared" si="0"/>
        <v>48877</v>
      </c>
      <c r="D11" s="146">
        <v>48877</v>
      </c>
      <c r="E11" s="146"/>
      <c r="F11" s="146"/>
      <c r="G11" s="146"/>
    </row>
    <row r="12" ht="33.15" customHeight="1" spans="1:7">
      <c r="A12" s="75" t="s">
        <v>90</v>
      </c>
      <c r="B12" s="75" t="s">
        <v>91</v>
      </c>
      <c r="C12" s="146">
        <f t="shared" si="0"/>
        <v>305157</v>
      </c>
      <c r="D12" s="146">
        <v>305157</v>
      </c>
      <c r="E12" s="146"/>
      <c r="F12" s="146"/>
      <c r="G12" s="146"/>
    </row>
    <row r="13" ht="33.15" customHeight="1" spans="1:7">
      <c r="A13" s="75" t="s">
        <v>92</v>
      </c>
      <c r="B13" s="75" t="s">
        <v>93</v>
      </c>
      <c r="C13" s="146">
        <f t="shared" si="0"/>
        <v>137397</v>
      </c>
      <c r="D13" s="146">
        <v>137397</v>
      </c>
      <c r="E13" s="146"/>
      <c r="F13" s="146"/>
      <c r="G13" s="146"/>
    </row>
    <row r="14" ht="33.15" customHeight="1" spans="1:7">
      <c r="A14" s="75" t="s">
        <v>94</v>
      </c>
      <c r="B14" s="75" t="s">
        <v>95</v>
      </c>
      <c r="C14" s="146">
        <f t="shared" si="0"/>
        <v>787551</v>
      </c>
      <c r="D14" s="146">
        <v>787551</v>
      </c>
      <c r="E14" s="146"/>
      <c r="F14" s="146"/>
      <c r="G14" s="146"/>
    </row>
    <row r="15" ht="33.15" customHeight="1" spans="1:7">
      <c r="A15" s="75">
        <v>2080899</v>
      </c>
      <c r="B15" s="75" t="s">
        <v>96</v>
      </c>
      <c r="C15" s="146">
        <f t="shared" si="0"/>
        <v>34000</v>
      </c>
      <c r="D15" s="146">
        <v>34000</v>
      </c>
      <c r="E15" s="146"/>
      <c r="F15" s="146"/>
      <c r="G15" s="146"/>
    </row>
    <row r="16" ht="33.15" customHeight="1" spans="1:7">
      <c r="A16" s="56" t="s">
        <v>97</v>
      </c>
      <c r="B16" s="56" t="s">
        <v>98</v>
      </c>
      <c r="C16" s="146">
        <f t="shared" si="0"/>
        <v>3349600</v>
      </c>
      <c r="D16" s="146">
        <v>3349600</v>
      </c>
      <c r="E16" s="146"/>
      <c r="F16" s="146"/>
      <c r="G16" s="146"/>
    </row>
    <row r="17" ht="33.15" customHeight="1" spans="1:7">
      <c r="A17" s="56" t="s">
        <v>99</v>
      </c>
      <c r="B17" s="56" t="s">
        <v>100</v>
      </c>
      <c r="C17" s="146">
        <f t="shared" si="0"/>
        <v>33229500</v>
      </c>
      <c r="D17" s="146">
        <v>33229500</v>
      </c>
      <c r="E17" s="146"/>
      <c r="F17" s="146"/>
      <c r="G17" s="146"/>
    </row>
    <row r="18" ht="33.15" customHeight="1" spans="1:7">
      <c r="A18" s="56">
        <v>2110301</v>
      </c>
      <c r="B18" s="56" t="s">
        <v>101</v>
      </c>
      <c r="C18" s="146">
        <f t="shared" si="0"/>
        <v>207500</v>
      </c>
      <c r="D18" s="146">
        <v>207500</v>
      </c>
      <c r="E18" s="146"/>
      <c r="F18" s="146"/>
      <c r="G18" s="146"/>
    </row>
    <row r="19" ht="33.15" customHeight="1" spans="1:7">
      <c r="A19" s="56" t="s">
        <v>102</v>
      </c>
      <c r="B19" s="14" t="s">
        <v>103</v>
      </c>
      <c r="C19" s="146">
        <f t="shared" si="0"/>
        <v>99925500</v>
      </c>
      <c r="D19" s="146">
        <v>99925500</v>
      </c>
      <c r="E19" s="146"/>
      <c r="F19" s="146"/>
      <c r="G19" s="146"/>
    </row>
    <row r="20" ht="33.15" customHeight="1" spans="1:7">
      <c r="A20" s="167">
        <v>1030156</v>
      </c>
      <c r="B20" s="167" t="s">
        <v>104</v>
      </c>
      <c r="C20" s="144">
        <f t="shared" si="0"/>
        <v>10000000</v>
      </c>
      <c r="D20" s="144"/>
      <c r="E20" s="144"/>
      <c r="F20" s="144">
        <v>10000000</v>
      </c>
      <c r="G20" s="146"/>
    </row>
    <row r="21" ht="33.15" customHeight="1" spans="1:7">
      <c r="A21" s="74">
        <v>103109998</v>
      </c>
      <c r="B21" s="60" t="s">
        <v>105</v>
      </c>
      <c r="C21" s="146">
        <f t="shared" si="0"/>
        <v>1850000</v>
      </c>
      <c r="D21" s="146"/>
      <c r="E21" s="146"/>
      <c r="F21" s="146">
        <v>1850000</v>
      </c>
      <c r="G21" s="150"/>
    </row>
  </sheetData>
  <mergeCells count="7">
    <mergeCell ref="A1:G1"/>
    <mergeCell ref="A2:E2"/>
    <mergeCell ref="A3:B3"/>
    <mergeCell ref="D3:E3"/>
    <mergeCell ref="C3:C4"/>
    <mergeCell ref="F3:F4"/>
    <mergeCell ref="G3:G4"/>
  </mergeCells>
  <printOptions horizontalCentered="1" verticalCentered="1"/>
  <pageMargins left="0.904166666666667" right="0.904166666666667" top="1.02291666666667" bottom="0.94375"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showGridLines="0" showZeros="0" topLeftCell="A66" workbookViewId="0">
      <selection activeCell="C77" sqref="C77"/>
    </sheetView>
  </sheetViews>
  <sheetFormatPr defaultColWidth="9.12222222222222" defaultRowHeight="12.75" customHeight="1" outlineLevelCol="5"/>
  <cols>
    <col min="1" max="1" width="9.87777777777778" customWidth="1"/>
    <col min="2" max="2" width="18.1222222222222" customWidth="1"/>
    <col min="3" max="3" width="25.8777777777778" customWidth="1"/>
    <col min="4" max="4" width="16" customWidth="1"/>
    <col min="5" max="6" width="15.1222222222222" customWidth="1"/>
  </cols>
  <sheetData>
    <row r="1" ht="34.95" customHeight="1" spans="1:6">
      <c r="A1" s="33" t="s">
        <v>106</v>
      </c>
      <c r="B1" s="33"/>
      <c r="C1" s="33"/>
      <c r="D1" s="33"/>
      <c r="E1" s="33"/>
      <c r="F1" s="33"/>
    </row>
    <row r="2" ht="25.05" customHeight="1" spans="1:6">
      <c r="A2" s="52" t="str">
        <f>(部门基本情况表!A2)</f>
        <v>编报单位：万荣县住房和城乡建设管理局</v>
      </c>
      <c r="B2" s="52"/>
      <c r="C2" s="52"/>
      <c r="D2" s="52"/>
      <c r="F2" s="22" t="s">
        <v>27</v>
      </c>
    </row>
    <row r="3" ht="34.05" customHeight="1" spans="1:6">
      <c r="A3" s="39" t="s">
        <v>107</v>
      </c>
      <c r="B3" s="36"/>
      <c r="C3" s="40"/>
      <c r="D3" s="30" t="s">
        <v>108</v>
      </c>
      <c r="E3" s="30" t="s">
        <v>109</v>
      </c>
      <c r="F3" s="56" t="s">
        <v>110</v>
      </c>
    </row>
    <row r="4" ht="34.05" customHeight="1" spans="1:6">
      <c r="A4" s="23" t="s">
        <v>74</v>
      </c>
      <c r="B4" s="23" t="s">
        <v>75</v>
      </c>
      <c r="C4" s="24" t="s">
        <v>111</v>
      </c>
      <c r="D4" s="156"/>
      <c r="E4" s="156"/>
      <c r="F4" s="142"/>
    </row>
    <row r="5" ht="33.15" customHeight="1" spans="1:6">
      <c r="A5" s="157"/>
      <c r="B5" s="25"/>
      <c r="C5" s="158" t="s">
        <v>25</v>
      </c>
      <c r="D5" s="148">
        <f>SUM(E5:F5)</f>
        <v>158487199</v>
      </c>
      <c r="E5" s="148">
        <f>SUM(E6:E68)</f>
        <v>10257099</v>
      </c>
      <c r="F5" s="146">
        <f>SUM(F6:F68)</f>
        <v>148230100</v>
      </c>
    </row>
    <row r="6" ht="33.15" customHeight="1" spans="1:6">
      <c r="A6" s="159" t="str">
        <f>'一般公共预算财政拨款基本及项目经济分类总表（八）'!A6</f>
        <v>2120101</v>
      </c>
      <c r="B6" s="159" t="str">
        <f>'一般公共预算财政拨款基本及项目经济分类总表（八）'!B6</f>
        <v>行政运行</v>
      </c>
      <c r="C6" s="159" t="str">
        <f>'一般公共预算财政拨款基本及项目经济分类总表（八）'!C6</f>
        <v>住建局基本支出</v>
      </c>
      <c r="D6" s="148">
        <f>SUM(E6:F6)</f>
        <v>5414036</v>
      </c>
      <c r="E6" s="148">
        <f>SUM('一般公共预算财政拨款基本及项目经济分类总表（八）'!E6)</f>
        <v>5414036</v>
      </c>
      <c r="F6" s="146"/>
    </row>
    <row r="7" ht="33.15" customHeight="1" spans="1:6">
      <c r="A7" s="159" t="str">
        <f>'一般公共预算财政拨款基本及项目经济分类总表（八）'!A7</f>
        <v>2120104</v>
      </c>
      <c r="B7" s="159" t="str">
        <f>'一般公共预算财政拨款基本及项目经济分类总表（八）'!B7</f>
        <v>城管执法</v>
      </c>
      <c r="C7" s="159" t="str">
        <f>'一般公共预算财政拨款基本及项目经济分类总表（八）'!C7</f>
        <v>城市管理执法队基本支出</v>
      </c>
      <c r="D7" s="148">
        <f t="shared" ref="D7:D14" si="0">SUM(E7:F7)</f>
        <v>1498747</v>
      </c>
      <c r="E7" s="148">
        <f>SUM('一般公共预算财政拨款基本及项目经济分类总表（八）'!E7)</f>
        <v>1498747</v>
      </c>
      <c r="F7" s="146"/>
    </row>
    <row r="8" ht="33.15" customHeight="1" spans="1:6">
      <c r="A8" s="159" t="str">
        <f>'一般公共预算财政拨款基本及项目经济分类总表（八）'!A8</f>
        <v>2120501</v>
      </c>
      <c r="B8" s="159" t="str">
        <f>'一般公共预算财政拨款基本及项目经济分类总表（八）'!B8</f>
        <v>城乡社区环境卫生</v>
      </c>
      <c r="C8" s="159" t="str">
        <f>'一般公共预算财政拨款基本及项目经济分类总表（八）'!C8</f>
        <v>市容环卫中心基本支出</v>
      </c>
      <c r="D8" s="148">
        <f t="shared" si="0"/>
        <v>817970</v>
      </c>
      <c r="E8" s="148">
        <f>SUM('一般公共预算财政拨款基本及项目经济分类总表（八）'!E8)</f>
        <v>817970</v>
      </c>
      <c r="F8" s="146"/>
    </row>
    <row r="9" ht="33.15" customHeight="1" spans="1:6">
      <c r="A9" s="159" t="str">
        <f>'一般公共预算财政拨款基本及项目经济分类总表（八）'!A9</f>
        <v>2080505</v>
      </c>
      <c r="B9" s="159" t="str">
        <f>'一般公共预算财政拨款基本及项目经济分类总表（八）'!B9</f>
        <v>机关事业单位基本养老保险缴费支出</v>
      </c>
      <c r="C9" s="159" t="str">
        <f>'一般公共预算财政拨款基本及项目经济分类总表（八）'!C9</f>
        <v>机关事业单位基本养老       保险缴费</v>
      </c>
      <c r="D9" s="148">
        <f t="shared" si="0"/>
        <v>1089364</v>
      </c>
      <c r="E9" s="148">
        <f>SUM('一般公共预算财政拨款基本及项目经济分类总表（八）'!E9)</f>
        <v>1089364</v>
      </c>
      <c r="F9" s="146"/>
    </row>
    <row r="10" ht="33.15" customHeight="1" spans="1:6">
      <c r="A10" s="159" t="str">
        <f>'一般公共预算财政拨款基本及项目经济分类总表（八）'!A10</f>
        <v>2080506</v>
      </c>
      <c r="B10" s="159" t="str">
        <f>'一般公共预算财政拨款基本及项目经济分类总表（八）'!B10</f>
        <v>机关事业单位职业年金缴费支出</v>
      </c>
      <c r="C10" s="159" t="str">
        <f>'一般公共预算财政拨款基本及项目经济分类总表（八）'!C10</f>
        <v>职业年金缴费</v>
      </c>
      <c r="D10" s="148">
        <f t="shared" si="0"/>
        <v>158000</v>
      </c>
      <c r="E10" s="148">
        <f>SUM('一般公共预算财政拨款基本及项目经济分类总表（八）'!E10)</f>
        <v>158000</v>
      </c>
      <c r="F10" s="146"/>
    </row>
    <row r="11" ht="33.15" customHeight="1" spans="1:6">
      <c r="A11" s="159" t="str">
        <f>'一般公共预算财政拨款基本及项目经济分类总表（八）'!A11</f>
        <v>2089999</v>
      </c>
      <c r="B11" s="159" t="str">
        <f>'一般公共预算财政拨款基本及项目经济分类总表（八）'!B11</f>
        <v>其他社会保障和就业支出</v>
      </c>
      <c r="C11" s="159" t="str">
        <f>'一般公共预算财政拨款基本及项目经济分类总表（八）'!C11</f>
        <v>失业、工伤保险缴费</v>
      </c>
      <c r="D11" s="148">
        <f t="shared" si="0"/>
        <v>48877</v>
      </c>
      <c r="E11" s="148">
        <f>SUM('一般公共预算财政拨款基本及项目经济分类总表（八）'!E11)</f>
        <v>48877</v>
      </c>
      <c r="F11" s="146"/>
    </row>
    <row r="12" ht="33.15" customHeight="1" spans="1:6">
      <c r="A12" s="159" t="str">
        <f>'一般公共预算财政拨款基本及项目经济分类总表（八）'!A12</f>
        <v>2101101</v>
      </c>
      <c r="B12" s="159" t="str">
        <f>'一般公共预算财政拨款基本及项目经济分类总表（八）'!B12</f>
        <v>行政单位医疗</v>
      </c>
      <c r="C12" s="159" t="str">
        <f>'一般公共预算财政拨款基本及项目经济分类总表（八）'!C12</f>
        <v>职工基本医疗保险缴费</v>
      </c>
      <c r="D12" s="148">
        <f t="shared" si="0"/>
        <v>305157</v>
      </c>
      <c r="E12" s="148">
        <f>SUM('一般公共预算财政拨款基本及项目经济分类总表（八）'!E12)</f>
        <v>305157</v>
      </c>
      <c r="F12" s="146"/>
    </row>
    <row r="13" ht="33.15" customHeight="1" spans="1:6">
      <c r="A13" s="159" t="str">
        <f>'一般公共预算财政拨款基本及项目经济分类总表（八）'!A13</f>
        <v>2101102</v>
      </c>
      <c r="B13" s="159" t="str">
        <f>'一般公共预算财政拨款基本及项目经济分类总表（八）'!B13</f>
        <v>事业单位医疗</v>
      </c>
      <c r="C13" s="159" t="str">
        <f>'一般公共预算财政拨款基本及项目经济分类总表（八）'!C13</f>
        <v>职工基本医疗保险缴费</v>
      </c>
      <c r="D13" s="148">
        <f t="shared" si="0"/>
        <v>137397</v>
      </c>
      <c r="E13" s="148">
        <f>SUM('一般公共预算财政拨款基本及项目经济分类总表（八）'!E13)</f>
        <v>137397</v>
      </c>
      <c r="F13" s="146"/>
    </row>
    <row r="14" ht="33.15" customHeight="1" spans="1:6">
      <c r="A14" s="159" t="str">
        <f>'一般公共预算财政拨款基本及项目经济分类总表（八）'!A14</f>
        <v>2210201</v>
      </c>
      <c r="B14" s="159" t="str">
        <f>'一般公共预算财政拨款基本及项目经济分类总表（八）'!B14</f>
        <v>住房公积金</v>
      </c>
      <c r="C14" s="159" t="str">
        <f>'一般公共预算财政拨款基本及项目经济分类总表（八）'!C14</f>
        <v>住房公积金</v>
      </c>
      <c r="D14" s="148">
        <f t="shared" si="0"/>
        <v>787551</v>
      </c>
      <c r="E14" s="148">
        <f>SUM('一般公共预算财政拨款基本及项目经济分类总表（八）'!E14)</f>
        <v>787551</v>
      </c>
      <c r="F14" s="146"/>
    </row>
    <row r="15" ht="33.15" customHeight="1" spans="1:6">
      <c r="A15" s="159">
        <f>'一般公共预算财政拨款基本及项目经济分类总表（八）'!A15</f>
        <v>2080899</v>
      </c>
      <c r="B15" s="159" t="str">
        <f>'一般公共预算财政拨款基本及项目经济分类总表（八）'!B15</f>
        <v>其他优抚支出</v>
      </c>
      <c r="C15" s="159" t="str">
        <f>'一般公共预算财政拨款基本及项目经济分类总表（八）'!C15</f>
        <v>遗属人员补助金</v>
      </c>
      <c r="D15" s="148">
        <f t="shared" ref="D14:D21" si="1">SUM(E15:F15)</f>
        <v>34000</v>
      </c>
      <c r="E15" s="148">
        <f>SUM('一般公共预算财政拨款基本及项目经济分类总表（八）'!E15)</f>
        <v>0</v>
      </c>
      <c r="F15" s="146">
        <f>SUM('一般公共预算财政拨款基本及项目经济分类总表（八）'!F15)</f>
        <v>34000</v>
      </c>
    </row>
    <row r="16" ht="33.15" customHeight="1" spans="1:6">
      <c r="A16" s="159" t="str">
        <f>'一般公共预算财政拨款基本及项目经济分类总表（八）'!A16</f>
        <v>2120102</v>
      </c>
      <c r="B16" s="159" t="str">
        <f>'一般公共预算财政拨款基本及项目经济分类总表（八）'!B16</f>
        <v>一般行政管理事务</v>
      </c>
      <c r="C16" s="159" t="str">
        <f>'一般公共预算财政拨款基本及项目经济分类总表（八）'!C16</f>
        <v>住建管理事务</v>
      </c>
      <c r="D16" s="148">
        <f t="shared" si="1"/>
        <v>500000</v>
      </c>
      <c r="E16" s="148">
        <f>SUM('一般公共预算财政拨款基本及项目经济分类总表（八）'!E16)</f>
        <v>0</v>
      </c>
      <c r="F16" s="146">
        <f>SUM('一般公共预算财政拨款基本及项目经济分类总表（八）'!F16)</f>
        <v>500000</v>
      </c>
    </row>
    <row r="17" ht="33.15" customHeight="1" spans="1:6">
      <c r="A17" s="159" t="str">
        <f>'一般公共预算财政拨款基本及项目经济分类总表（八）'!A17</f>
        <v>2120102</v>
      </c>
      <c r="B17" s="159" t="str">
        <f>'一般公共预算财政拨款基本及项目经济分类总表（八）'!B17</f>
        <v>一般行政管理事务</v>
      </c>
      <c r="C17" s="159" t="str">
        <f>'一般公共预算财政拨款基本及项目经济分类总表（八）'!C17</f>
        <v>单位人员缴纳保险项目</v>
      </c>
      <c r="D17" s="148">
        <f t="shared" si="1"/>
        <v>230000</v>
      </c>
      <c r="E17" s="148">
        <f>SUM('一般公共预算财政拨款基本及项目经济分类总表（八）'!E17)</f>
        <v>0</v>
      </c>
      <c r="F17" s="146">
        <f>SUM('一般公共预算财政拨款基本及项目经济分类总表（八）'!F17)</f>
        <v>230000</v>
      </c>
    </row>
    <row r="18" ht="33.15" customHeight="1" spans="1:6">
      <c r="A18" s="159" t="str">
        <f>'一般公共预算财政拨款基本及项目经济分类总表（八）'!A18</f>
        <v>2120102</v>
      </c>
      <c r="B18" s="159" t="str">
        <f>'一般公共预算财政拨款基本及项目经济分类总表（八）'!B18</f>
        <v>一般行政管理事务</v>
      </c>
      <c r="C18" s="159" t="str">
        <f>'一般公共预算财政拨款基本及项目经济分类总表（八）'!C18</f>
        <v>公园广场等管护人员费用</v>
      </c>
      <c r="D18" s="148">
        <f t="shared" si="1"/>
        <v>2350000</v>
      </c>
      <c r="E18" s="148">
        <f>SUM('一般公共预算财政拨款基本及项目经济分类总表（八）'!E18)</f>
        <v>0</v>
      </c>
      <c r="F18" s="146">
        <f>SUM('一般公共预算财政拨款基本及项目经济分类总表（八）'!F18)</f>
        <v>2350000</v>
      </c>
    </row>
    <row r="19" ht="33.15" customHeight="1" spans="1:6">
      <c r="A19" s="159" t="str">
        <f>'一般公共预算财政拨款基本及项目经济分类总表（八）'!A19</f>
        <v>2120102</v>
      </c>
      <c r="B19" s="159" t="str">
        <f>'一般公共预算财政拨款基本及项目经济分类总表（八）'!B19</f>
        <v>一般行政管理事务</v>
      </c>
      <c r="C19" s="159" t="str">
        <f>'一般公共预算财政拨款基本及项目经济分类总表（八）'!C19</f>
        <v>房产管理事务</v>
      </c>
      <c r="D19" s="148">
        <f t="shared" si="1"/>
        <v>100000</v>
      </c>
      <c r="E19" s="148">
        <f>SUM('一般公共预算财政拨款基本及项目经济分类总表（八）'!E19)</f>
        <v>0</v>
      </c>
      <c r="F19" s="146">
        <f>SUM('一般公共预算财政拨款基本及项目经济分类总表（八）'!F19)</f>
        <v>100000</v>
      </c>
    </row>
    <row r="20" ht="33.15" customHeight="1" spans="1:6">
      <c r="A20" s="159" t="str">
        <f>'一般公共预算财政拨款基本及项目经济分类总表（八）'!A20</f>
        <v>2120102</v>
      </c>
      <c r="B20" s="159" t="str">
        <f>'一般公共预算财政拨款基本及项目经济分类总表（八）'!B20</f>
        <v>一般行政管理事务</v>
      </c>
      <c r="C20" s="159" t="str">
        <f>'一般公共预算财政拨款基本及项目经济分类总表（八）'!C20</f>
        <v>军转干部住房补贴</v>
      </c>
      <c r="D20" s="148">
        <f t="shared" si="1"/>
        <v>21300</v>
      </c>
      <c r="E20" s="148">
        <f>SUM('一般公共预算财政拨款基本及项目经济分类总表（八）'!E60)</f>
        <v>0</v>
      </c>
      <c r="F20" s="146">
        <f>SUM('一般公共预算财政拨款基本及项目经济分类总表（八）'!F20)</f>
        <v>21300</v>
      </c>
    </row>
    <row r="21" ht="33.15" customHeight="1" spans="1:6">
      <c r="A21" s="159" t="str">
        <f>'一般公共预算财政拨款基本及项目经济分类总表（八）'!A21</f>
        <v>2120102</v>
      </c>
      <c r="B21" s="159" t="str">
        <f>'一般公共预算财政拨款基本及项目经济分类总表（八）'!B21</f>
        <v>一般行政管理事务</v>
      </c>
      <c r="C21" s="159" t="str">
        <f>'一般公共预算财政拨款基本及项目经济分类总表（八）'!C21</f>
        <v>城北公园及北环路租地款</v>
      </c>
      <c r="D21" s="148">
        <f t="shared" si="1"/>
        <v>148300</v>
      </c>
      <c r="E21" s="148">
        <f>SUM('一般公共预算财政拨款基本及项目经济分类总表（八）'!E61)</f>
        <v>0</v>
      </c>
      <c r="F21" s="146">
        <f>SUM('一般公共预算财政拨款基本及项目经济分类总表（八）'!F21)</f>
        <v>148300</v>
      </c>
    </row>
    <row r="22" ht="33.15" customHeight="1" spans="1:6">
      <c r="A22" s="159" t="str">
        <f>'一般公共预算财政拨款基本及项目经济分类总表（八）'!A22</f>
        <v>2120399</v>
      </c>
      <c r="B22" s="159" t="str">
        <f>'一般公共预算财政拨款基本及项目经济分类总表（八）'!B22</f>
        <v>其他城乡社区公共设施支出</v>
      </c>
      <c r="C22" s="159" t="str">
        <f>'一般公共预算财政拨款基本及项目经济分类总表（八）'!C22</f>
        <v>路灯电费</v>
      </c>
      <c r="D22" s="148">
        <f t="shared" ref="D22:D53" si="2">SUM(E22:F22)</f>
        <v>1500000</v>
      </c>
      <c r="E22" s="148"/>
      <c r="F22" s="146">
        <f>SUM('一般公共预算财政拨款基本及项目经济分类总表（八）'!F22)</f>
        <v>1500000</v>
      </c>
    </row>
    <row r="23" ht="33.15" customHeight="1" spans="1:6">
      <c r="A23" s="159" t="str">
        <f>'一般公共预算财政拨款基本及项目经济分类总表（八）'!A23</f>
        <v>2120399</v>
      </c>
      <c r="B23" s="159" t="str">
        <f>'一般公共预算财政拨款基本及项目经济分类总表（八）'!B23</f>
        <v>其他城乡社区公共设施支出</v>
      </c>
      <c r="C23" s="159" t="str">
        <f>'一般公共预算财政拨款基本及项目经济分类总表（八）'!C23</f>
        <v>代扣各项工程水土保持费</v>
      </c>
      <c r="D23" s="148">
        <f t="shared" si="2"/>
        <v>216600</v>
      </c>
      <c r="E23" s="148"/>
      <c r="F23" s="146">
        <f>SUM('一般公共预算财政拨款基本及项目经济分类总表（八）'!F23)</f>
        <v>216600</v>
      </c>
    </row>
    <row r="24" ht="33.15" customHeight="1" spans="1:6">
      <c r="A24" s="159" t="str">
        <f>'一般公共预算财政拨款基本及项目经济分类总表（八）'!A24</f>
        <v>2120399</v>
      </c>
      <c r="B24" s="159" t="str">
        <f>'一般公共预算财政拨款基本及项目经济分类总表（八）'!B24</f>
        <v>其他城乡社区公共设施支出</v>
      </c>
      <c r="C24" s="159" t="str">
        <f>'一般公共预算财政拨款基本及项目经济分类总表（八）'!C24</f>
        <v>农村生活垃圾中转站运行费用</v>
      </c>
      <c r="D24" s="148">
        <f t="shared" si="2"/>
        <v>750000</v>
      </c>
      <c r="E24" s="148"/>
      <c r="F24" s="146">
        <f>SUM('一般公共预算财政拨款基本及项目经济分类总表（八）'!F24)</f>
        <v>750000</v>
      </c>
    </row>
    <row r="25" ht="33.15" customHeight="1" spans="1:6">
      <c r="A25" s="159" t="str">
        <f>'一般公共预算财政拨款基本及项目经济分类总表（八）'!A25</f>
        <v>2110302</v>
      </c>
      <c r="B25" s="159" t="str">
        <f>'一般公共预算财政拨款基本及项目经济分类总表（八）'!B25</f>
        <v>水体</v>
      </c>
      <c r="C25" s="159" t="str">
        <f>'一般公共预算财政拨款基本及项目经济分类总表（八）'!C25</f>
        <v>汇源污水处理站委托运行项目</v>
      </c>
      <c r="D25" s="148">
        <f t="shared" si="2"/>
        <v>1209900</v>
      </c>
      <c r="E25" s="148"/>
      <c r="F25" s="146">
        <f>SUM('一般公共预算财政拨款基本及项目经济分类总表（八）'!F25)</f>
        <v>1209900</v>
      </c>
    </row>
    <row r="26" ht="33.15" customHeight="1" spans="1:6">
      <c r="A26" s="159" t="str">
        <f>'一般公共预算财政拨款基本及项目经济分类总表（八）'!A26</f>
        <v>2110302</v>
      </c>
      <c r="B26" s="159" t="str">
        <f>'一般公共预算财政拨款基本及项目经济分类总表（八）'!B26</f>
        <v>水体</v>
      </c>
      <c r="C26" s="159" t="str">
        <f>'一般公共预算财政拨款基本及项目经济分类总表（八）'!C26</f>
        <v>荣河汉薛污水处理厂委托运行项目</v>
      </c>
      <c r="D26" s="148">
        <f t="shared" si="2"/>
        <v>477900</v>
      </c>
      <c r="E26" s="148"/>
      <c r="F26" s="146">
        <f>SUM('一般公共预算财政拨款基本及项目经济分类总表（八）'!F26)</f>
        <v>477900</v>
      </c>
    </row>
    <row r="27" ht="33.15" customHeight="1" spans="1:6">
      <c r="A27" s="159" t="str">
        <f>'一般公共预算财政拨款基本及项目经济分类总表（八）'!A27</f>
        <v>2110302</v>
      </c>
      <c r="B27" s="159" t="str">
        <f>'一般公共预算财政拨款基本及项目经济分类总表（八）'!B27</f>
        <v>水体</v>
      </c>
      <c r="C27" s="159" t="str">
        <f>'一般公共预算财政拨款基本及项目经济分类总表（八）'!C27</f>
        <v>裴庄通化污水处理站委托运行项目</v>
      </c>
      <c r="D27" s="148">
        <f t="shared" si="2"/>
        <v>400000</v>
      </c>
      <c r="E27" s="148"/>
      <c r="F27" s="146">
        <f>SUM('一般公共预算财政拨款基本及项目经济分类总表（八）'!F27)</f>
        <v>400000</v>
      </c>
    </row>
    <row r="28" ht="33.15" customHeight="1" spans="1:6">
      <c r="A28" s="159" t="str">
        <f>'一般公共预算财政拨款基本及项目经济分类总表（八）'!A28</f>
        <v>2120399</v>
      </c>
      <c r="B28" s="159" t="str">
        <f>'一般公共预算财政拨款基本及项目经济分类总表（八）'!B28</f>
        <v>其他城乡社区公共设施支出</v>
      </c>
      <c r="C28" s="159" t="str">
        <f>'一般公共预算财政拨款基本及项目经济分类总表（八）'!C28</f>
        <v>环卫精细化作业购买服务项目</v>
      </c>
      <c r="D28" s="148">
        <f t="shared" si="2"/>
        <v>7800000</v>
      </c>
      <c r="E28" s="148"/>
      <c r="F28" s="146">
        <f>SUM('一般公共预算财政拨款基本及项目经济分类总表（八）'!F28)</f>
        <v>7800000</v>
      </c>
    </row>
    <row r="29" ht="33.15" customHeight="1" spans="1:6">
      <c r="A29" s="159" t="str">
        <f>'一般公共预算财政拨款基本及项目经济分类总表（八）'!A29</f>
        <v>2110302</v>
      </c>
      <c r="B29" s="159" t="str">
        <f>'一般公共预算财政拨款基本及项目经济分类总表（八）'!B29</f>
        <v>水体</v>
      </c>
      <c r="C29" s="159" t="str">
        <f>'一般公共预算财政拨款基本及项目经济分类总表（八）'!C29</f>
        <v>荣碧污水处理厂运行费用</v>
      </c>
      <c r="D29" s="148">
        <f t="shared" si="2"/>
        <v>3900000</v>
      </c>
      <c r="E29" s="148"/>
      <c r="F29" s="146">
        <f>SUM('一般公共预算财政拨款基本及项目经济分类总表（八）'!F29)</f>
        <v>3900000</v>
      </c>
    </row>
    <row r="30" ht="33.15" customHeight="1" spans="1:6">
      <c r="A30" s="159" t="str">
        <f>'一般公共预算财政拨款基本及项目经济分类总表（八）'!A30</f>
        <v>2120399</v>
      </c>
      <c r="B30" s="159" t="str">
        <f>'一般公共预算财政拨款基本及项目经济分类总表（八）'!B30</f>
        <v>其他城乡社区公共设施支出</v>
      </c>
      <c r="C30" s="159" t="str">
        <f>'一般公共预算财政拨款基本及项目经济分类总表（八）'!C30</f>
        <v>餐厨垃圾车运行费用</v>
      </c>
      <c r="D30" s="148">
        <f t="shared" si="2"/>
        <v>200000</v>
      </c>
      <c r="E30" s="148"/>
      <c r="F30" s="146">
        <f>SUM('一般公共预算财政拨款基本及项目经济分类总表（八）'!F30)</f>
        <v>200000</v>
      </c>
    </row>
    <row r="31" ht="33.15" customHeight="1" spans="1:6">
      <c r="A31" s="159" t="str">
        <f>'一般公共预算财政拨款基本及项目经济分类总表（八）'!A31</f>
        <v>2120399</v>
      </c>
      <c r="B31" s="159" t="str">
        <f>'一般公共预算财政拨款基本及项目经济分类总表（八）'!B31</f>
        <v>其他城乡社区公共设施支出</v>
      </c>
      <c r="C31" s="159" t="str">
        <f>'一般公共预算财政拨款基本及项目经济分类总表（八）'!C31</f>
        <v>雾炮车运行费用</v>
      </c>
      <c r="D31" s="148">
        <f t="shared" si="2"/>
        <v>323000</v>
      </c>
      <c r="E31" s="148"/>
      <c r="F31" s="146">
        <f>SUM('一般公共预算财政拨款基本及项目经济分类总表（八）'!F31)</f>
        <v>323000</v>
      </c>
    </row>
    <row r="32" ht="33.15" customHeight="1" spans="1:6">
      <c r="A32" s="159" t="str">
        <f>'一般公共预算财政拨款基本及项目经济分类总表（八）'!A32</f>
        <v>2120399</v>
      </c>
      <c r="B32" s="159" t="str">
        <f>'一般公共预算财政拨款基本及项目经济分类总表（八）'!B32</f>
        <v>其他城乡社区公共设施支出</v>
      </c>
      <c r="C32" s="159" t="str">
        <f>'一般公共预算财政拨款基本及项目经济分类总表（八）'!C32</f>
        <v>飞云路（南环街—北环街）雨污分流综合改造工程设计费</v>
      </c>
      <c r="D32" s="148">
        <f t="shared" si="2"/>
        <v>1160000</v>
      </c>
      <c r="E32" s="148"/>
      <c r="F32" s="146">
        <f>SUM('一般公共预算财政拨款基本及项目经济分类总表（八）'!F32)</f>
        <v>1160000</v>
      </c>
    </row>
    <row r="33" ht="33.15" customHeight="1" spans="1:6">
      <c r="A33" s="159" t="str">
        <f>'一般公共预算财政拨款基本及项目经济分类总表（八）'!A33</f>
        <v>2120399</v>
      </c>
      <c r="B33" s="159" t="str">
        <f>'一般公共预算财政拨款基本及项目经济分类总表（八）'!B33</f>
        <v>其他城乡社区公共设施支出</v>
      </c>
      <c r="C33" s="159" t="str">
        <f>'一般公共预算财政拨款基本及项目经济分类总表（八）'!C33</f>
        <v>后土街（西内环—宝鼎路）雨污分流综合改造工程设计费</v>
      </c>
      <c r="D33" s="148">
        <f t="shared" si="2"/>
        <v>1130000</v>
      </c>
      <c r="E33" s="148"/>
      <c r="F33" s="146">
        <f>SUM('一般公共预算财政拨款基本及项目经济分类总表（八）'!F33)</f>
        <v>1130000</v>
      </c>
    </row>
    <row r="34" ht="33.15" customHeight="1" spans="1:6">
      <c r="A34" s="159" t="str">
        <f>'一般公共预算财政拨款基本及项目经济分类总表（八）'!A34</f>
        <v>2120399</v>
      </c>
      <c r="B34" s="159" t="str">
        <f>'一般公共预算财政拨款基本及项目经济分类总表（八）'!B34</f>
        <v>其他城乡社区公共设施支出</v>
      </c>
      <c r="C34" s="159" t="str">
        <f>'一般公共预算财政拨款基本及项目经济分类总表（八）'!C34</f>
        <v>水毁塌陷维修项目</v>
      </c>
      <c r="D34" s="148">
        <f t="shared" si="2"/>
        <v>353300</v>
      </c>
      <c r="E34" s="148"/>
      <c r="F34" s="146">
        <f>SUM('一般公共预算财政拨款基本及项目经济分类总表（八）'!F34)</f>
        <v>353300</v>
      </c>
    </row>
    <row r="35" ht="33.15" customHeight="1" spans="1:6">
      <c r="A35" s="159" t="str">
        <f>'一般公共预算财政拨款基本及项目经济分类总表（八）'!A35</f>
        <v>2120399</v>
      </c>
      <c r="B35" s="159" t="str">
        <f>'一般公共预算财政拨款基本及项目经济分类总表（八）'!B35</f>
        <v>其他城乡社区公共设施支出</v>
      </c>
      <c r="C35" s="159" t="str">
        <f>'一般公共预算财政拨款基本及项目经济分类总表（八）'!C35</f>
        <v>南沟大桥抢修工程</v>
      </c>
      <c r="D35" s="148">
        <f t="shared" si="2"/>
        <v>18900</v>
      </c>
      <c r="E35" s="148"/>
      <c r="F35" s="146">
        <f>SUM('一般公共预算财政拨款基本及项目经济分类总表（八）'!F35)</f>
        <v>18900</v>
      </c>
    </row>
    <row r="36" ht="33.15" customHeight="1" spans="1:6">
      <c r="A36" s="159" t="str">
        <f>'一般公共预算财政拨款基本及项目经济分类总表（八）'!A36</f>
        <v>2120399</v>
      </c>
      <c r="B36" s="159" t="str">
        <f>'一般公共预算财政拨款基本及项目经济分类总表（八）'!B36</f>
        <v>其他城乡社区公共设施支出</v>
      </c>
      <c r="C36" s="159" t="str">
        <f>'一般公共预算财政拨款基本及项目经济分类总表（八）'!C36</f>
        <v>后土街(原蔬菜市场)停车场及公厕资金</v>
      </c>
      <c r="D36" s="148">
        <f t="shared" si="2"/>
        <v>131200</v>
      </c>
      <c r="E36" s="148"/>
      <c r="F36" s="146">
        <f>SUM('一般公共预算财政拨款基本及项目经济分类总表（八）'!F36)</f>
        <v>131200</v>
      </c>
    </row>
    <row r="37" ht="33.15" customHeight="1" spans="1:6">
      <c r="A37" s="159" t="str">
        <f>'一般公共预算财政拨款基本及项目经济分类总表（八）'!A37</f>
        <v>2120399</v>
      </c>
      <c r="B37" s="159" t="str">
        <f>'一般公共预算财政拨款基本及项目经济分类总表（八）'!B37</f>
        <v>其他城乡社区公共设施支出</v>
      </c>
      <c r="C37" s="159" t="str">
        <f>'一般公共预算财政拨款基本及项目经济分类总表（八）'!C37</f>
        <v>东高速口亮化工程</v>
      </c>
      <c r="D37" s="148">
        <f t="shared" si="2"/>
        <v>415200</v>
      </c>
      <c r="E37" s="148"/>
      <c r="F37" s="146">
        <f>SUM('一般公共预算财政拨款基本及项目经济分类总表（八）'!F37)</f>
        <v>415200</v>
      </c>
    </row>
    <row r="38" ht="33.15" customHeight="1" spans="1:6">
      <c r="A38" s="159" t="str">
        <f>'一般公共预算财政拨款基本及项目经济分类总表（八）'!A38</f>
        <v>2120399</v>
      </c>
      <c r="B38" s="159" t="str">
        <f>'一般公共预算财政拨款基本及项目经济分类总表（八）'!B38</f>
        <v>其他城乡社区公共设施支出</v>
      </c>
      <c r="C38" s="159" t="str">
        <f>'一般公共预算财政拨款基本及项目经济分类总表（八）'!C38</f>
        <v>人民公园亮化、照明设施提升改造工程</v>
      </c>
      <c r="D38" s="148">
        <f t="shared" si="2"/>
        <v>476000</v>
      </c>
      <c r="E38" s="148"/>
      <c r="F38" s="146">
        <f>SUM('一般公共预算财政拨款基本及项目经济分类总表（八）'!F38)</f>
        <v>476000</v>
      </c>
    </row>
    <row r="39" ht="33.15" customHeight="1" spans="1:6">
      <c r="A39" s="159" t="str">
        <f>'一般公共预算财政拨款基本及项目经济分类总表（八）'!A39</f>
        <v>2120399</v>
      </c>
      <c r="B39" s="159" t="str">
        <f>'一般公共预算财政拨款基本及项目经济分类总表（八）'!B39</f>
        <v>其他城乡社区公共设施支出</v>
      </c>
      <c r="C39" s="159" t="str">
        <f>'一般公共预算财政拨款基本及项目经济分类总表（八）'!C39</f>
        <v>人民公园公共卫生间拆除并新建工程</v>
      </c>
      <c r="D39" s="148">
        <f t="shared" si="2"/>
        <v>322000</v>
      </c>
      <c r="E39" s="148"/>
      <c r="F39" s="146">
        <f>SUM('一般公共预算财政拨款基本及项目经济分类总表（八）'!F39)</f>
        <v>322000</v>
      </c>
    </row>
    <row r="40" ht="33.15" customHeight="1" spans="1:6">
      <c r="A40" s="159" t="str">
        <f>'一般公共预算财政拨款基本及项目经济分类总表（八）'!A40</f>
        <v>2120399</v>
      </c>
      <c r="B40" s="159" t="str">
        <f>'一般公共预算财政拨款基本及项目经济分类总表（八）'!B40</f>
        <v>其他城乡社区公共设施支出</v>
      </c>
      <c r="C40" s="159" t="str">
        <f>'一般公共预算财政拨款基本及项目经济分类总表（八）'!C40</f>
        <v>人民公园健身、游乐设施提升改造工程</v>
      </c>
      <c r="D40" s="148">
        <f t="shared" si="2"/>
        <v>1568600</v>
      </c>
      <c r="E40" s="148"/>
      <c r="F40" s="146">
        <f>SUM('一般公共预算财政拨款基本及项目经济分类总表（八）'!F40)</f>
        <v>1568600</v>
      </c>
    </row>
    <row r="41" ht="33.15" customHeight="1" spans="1:6">
      <c r="A41" s="159" t="str">
        <f>'一般公共预算财政拨款基本及项目经济分类总表（八）'!A41</f>
        <v>2110302</v>
      </c>
      <c r="B41" s="159" t="str">
        <f>'一般公共预算财政拨款基本及项目经济分类总表（八）'!B41</f>
        <v>水体</v>
      </c>
      <c r="C41" s="159" t="str">
        <f>'一般公共预算财政拨款基本及项目经济分类总表（八）'!C41</f>
        <v>汇源农副产品工业园污水处理站一期工程</v>
      </c>
      <c r="D41" s="148">
        <f t="shared" si="2"/>
        <v>1241700</v>
      </c>
      <c r="E41" s="148"/>
      <c r="F41" s="146">
        <f>SUM('一般公共预算财政拨款基本及项目经济分类总表（八）'!F41)</f>
        <v>1241700</v>
      </c>
    </row>
    <row r="42" ht="33.15" customHeight="1" spans="1:6">
      <c r="A42" s="159" t="str">
        <f>'一般公共预算财政拨款基本及项目经济分类总表（八）'!A42</f>
        <v>2120399</v>
      </c>
      <c r="B42" s="159" t="str">
        <f>'一般公共预算财政拨款基本及项目经济分类总表（八）'!B42</f>
        <v>其他城乡社区公共设施支出</v>
      </c>
      <c r="C42" s="159" t="str">
        <f>'一般公共预算财政拨款基本及项目经济分类总表（八）'!C42</f>
        <v>后土大道与宝鼎路十字口西北角尉氏口腔房屋拆除款及周边环境费用</v>
      </c>
      <c r="D42" s="148">
        <f t="shared" si="2"/>
        <v>29300</v>
      </c>
      <c r="E42" s="148"/>
      <c r="F42" s="146">
        <f>SUM('一般公共预算财政拨款基本及项目经济分类总表（八）'!F42)</f>
        <v>29300</v>
      </c>
    </row>
    <row r="43" ht="33.15" customHeight="1" spans="1:6">
      <c r="A43" s="159" t="str">
        <f>'一般公共预算财政拨款基本及项目经济分类总表（八）'!A43</f>
        <v>2120399</v>
      </c>
      <c r="B43" s="159" t="str">
        <f>'一般公共预算财政拨款基本及项目经济分类总表（八）'!B43</f>
        <v>其他城乡社区公共设施支出</v>
      </c>
      <c r="C43" s="159" t="str">
        <f>'一般公共预算财政拨款基本及项目经济分类总表（八）'!C43</f>
        <v>文苑小区南端巷道土墙抢修款</v>
      </c>
      <c r="D43" s="148">
        <f t="shared" si="2"/>
        <v>38200</v>
      </c>
      <c r="E43" s="148"/>
      <c r="F43" s="146">
        <f>SUM('一般公共预算财政拨款基本及项目经济分类总表（八）'!F43)</f>
        <v>38200</v>
      </c>
    </row>
    <row r="44" ht="33.15" customHeight="1" spans="1:6">
      <c r="A44" s="159" t="str">
        <f>'一般公共预算财政拨款基本及项目经济分类总表（八）'!A44</f>
        <v>2120399</v>
      </c>
      <c r="B44" s="159" t="str">
        <f>'一般公共预算财政拨款基本及项目经济分类总表（八）'!B44</f>
        <v>其他城乡社区公共设施支出</v>
      </c>
      <c r="C44" s="159" t="str">
        <f>'一般公共预算财政拨款基本及项目经济分类总表（八）'!C44</f>
        <v>北环路污水截留工程款</v>
      </c>
      <c r="D44" s="148">
        <f t="shared" si="2"/>
        <v>596200</v>
      </c>
      <c r="E44" s="148"/>
      <c r="F44" s="146">
        <f>SUM('一般公共预算财政拨款基本及项目经济分类总表（八）'!F44)</f>
        <v>596200</v>
      </c>
    </row>
    <row r="45" ht="33.15" customHeight="1" spans="1:6">
      <c r="A45" s="159" t="str">
        <f>'一般公共预算财政拨款基本及项目经济分类总表（八）'!A45</f>
        <v>2120399</v>
      </c>
      <c r="B45" s="159" t="str">
        <f>'一般公共预算财政拨款基本及项目经济分类总表（八）'!B45</f>
        <v>其他城乡社区公共设施支出</v>
      </c>
      <c r="C45" s="159" t="str">
        <f>'一般公共预算财政拨款基本及项目经济分类总表（八）'!C45</f>
        <v>王勃街（汾阴路-恒磁北路）         道路工程</v>
      </c>
      <c r="D45" s="148">
        <f t="shared" si="2"/>
        <v>1033000</v>
      </c>
      <c r="E45" s="148"/>
      <c r="F45" s="146">
        <f>SUM('一般公共预算财政拨款基本及项目经济分类总表（八）'!F45)</f>
        <v>1033000</v>
      </c>
    </row>
    <row r="46" ht="33.15" customHeight="1" spans="1:6">
      <c r="A46" s="159" t="str">
        <f>'一般公共预算财政拨款基本及项目经济分类总表（八）'!A46</f>
        <v>2120399</v>
      </c>
      <c r="B46" s="159" t="str">
        <f>'一般公共预算财政拨款基本及项目经济分类总表（八）'!B46</f>
        <v>其他城乡社区公共设施支出</v>
      </c>
      <c r="C46" s="159" t="str">
        <f>'一般公共预算财政拨款基本及项目经济分类总表（八）'!C46</f>
        <v>华康北路（汇源街-北环路）         道路工程</v>
      </c>
      <c r="D46" s="148">
        <f t="shared" si="2"/>
        <v>1343500</v>
      </c>
      <c r="E46" s="148"/>
      <c r="F46" s="146">
        <f>SUM('一般公共预算财政拨款基本及项目经济分类总表（八）'!F46)</f>
        <v>1343500</v>
      </c>
    </row>
    <row r="47" ht="33.15" customHeight="1" spans="1:6">
      <c r="A47" s="159" t="str">
        <f>'一般公共预算财政拨款基本及项目经济分类总表（八）'!A47</f>
        <v>2120399</v>
      </c>
      <c r="B47" s="159" t="str">
        <f>'一般公共预算财政拨款基本及项目经济分类总表（八）'!B47</f>
        <v>其他城乡社区公共设施支出</v>
      </c>
      <c r="C47" s="159" t="str">
        <f>'一般公共预算财政拨款基本及项目经济分类总表（八）'!C47</f>
        <v>新建南路、汇源街2座停车场工程</v>
      </c>
      <c r="D47" s="148">
        <f t="shared" si="2"/>
        <v>349700</v>
      </c>
      <c r="E47" s="148"/>
      <c r="F47" s="146">
        <f>SUM('一般公共预算财政拨款基本及项目经济分类总表（八）'!F47)</f>
        <v>349700</v>
      </c>
    </row>
    <row r="48" ht="33.15" customHeight="1" spans="1:6">
      <c r="A48" s="159" t="str">
        <f>'一般公共预算财政拨款基本及项目经济分类总表（八）'!A48</f>
        <v>2120399</v>
      </c>
      <c r="B48" s="159" t="str">
        <f>'一般公共预算财政拨款基本及项目经济分类总表（八）'!B48</f>
        <v>其他城乡社区公共设施支出</v>
      </c>
      <c r="C48" s="159" t="str">
        <f>'一般公共预算财政拨款基本及项目经济分类总表（八）'!C48</f>
        <v>城市防洪末端渠系改造工程</v>
      </c>
      <c r="D48" s="148">
        <f t="shared" si="2"/>
        <v>2985500</v>
      </c>
      <c r="E48" s="148"/>
      <c r="F48" s="146">
        <f>SUM('一般公共预算财政拨款基本及项目经济分类总表（八）'!F48)</f>
        <v>2985500</v>
      </c>
    </row>
    <row r="49" ht="33.15" customHeight="1" spans="1:6">
      <c r="A49" s="159" t="str">
        <f>'一般公共预算财政拨款基本及项目经济分类总表（八）'!A49</f>
        <v>2120399</v>
      </c>
      <c r="B49" s="159" t="str">
        <f>'一般公共预算财政拨款基本及项目经济分类总表（八）'!B49</f>
        <v>其他城乡社区公共设施支出</v>
      </c>
      <c r="C49" s="159" t="str">
        <f>'一般公共预算财政拨款基本及项目经济分类总表（八）'!C49</f>
        <v>宝鼎路(北环路-后土大道)        机非隔离带绿化提升改造工程</v>
      </c>
      <c r="D49" s="148">
        <f t="shared" si="2"/>
        <v>1600000</v>
      </c>
      <c r="E49" s="148"/>
      <c r="F49" s="146">
        <f>SUM('一般公共预算财政拨款基本及项目经济分类总表（八）'!F49)</f>
        <v>1600000</v>
      </c>
    </row>
    <row r="50" ht="33.15" customHeight="1" spans="1:6">
      <c r="A50" s="159" t="str">
        <f>'一般公共预算财政拨款基本及项目经济分类总表（八）'!A50</f>
        <v>2120399</v>
      </c>
      <c r="B50" s="159" t="str">
        <f>'一般公共预算财政拨款基本及项目经济分类总表（八）'!B50</f>
        <v>其他城乡社区公共设施支出</v>
      </c>
      <c r="C50" s="159" t="str">
        <f>'一般公共预算财政拨款基本及项目经济分类总表（八）'!C50</f>
        <v>城东片区老旧街区改造工程</v>
      </c>
      <c r="D50" s="148">
        <f t="shared" si="2"/>
        <v>2390000</v>
      </c>
      <c r="E50" s="148"/>
      <c r="F50" s="146">
        <f>SUM('一般公共预算财政拨款基本及项目经济分类总表（八）'!F50)</f>
        <v>2390000</v>
      </c>
    </row>
    <row r="51" ht="33.15" customHeight="1" spans="1:6">
      <c r="A51" s="159" t="str">
        <f>'一般公共预算财政拨款基本及项目经济分类总表（八）'!A51</f>
        <v>2110302</v>
      </c>
      <c r="B51" s="159" t="str">
        <f>'一般公共预算财政拨款基本及项目经济分类总表（八）'!B51</f>
        <v>水体</v>
      </c>
      <c r="C51" s="159" t="str">
        <f>'一般公共预算财政拨款基本及项目经济分类总表（八）'!C51</f>
        <v>城镇生活污水再生利用项目        一期工程</v>
      </c>
      <c r="D51" s="148">
        <f t="shared" si="2"/>
        <v>26000000</v>
      </c>
      <c r="E51" s="148"/>
      <c r="F51" s="146">
        <f>SUM('一般公共预算财政拨款基本及项目经济分类总表（八）'!F51)</f>
        <v>26000000</v>
      </c>
    </row>
    <row r="52" ht="33.15" customHeight="1" spans="1:6">
      <c r="A52" s="159" t="str">
        <f>'一般公共预算财政拨款基本及项目经济分类总表（八）'!A52</f>
        <v>2120399</v>
      </c>
      <c r="B52" s="159" t="str">
        <f>'一般公共预算财政拨款基本及项目经济分类总表（八）'!B52</f>
        <v>其他城乡社区公共设施支出</v>
      </c>
      <c r="C52" s="159" t="str">
        <f>'一般公共预算财政拨款基本及项目经济分类总表（八）'!C52</f>
        <v>农业开发区北外环西段               (西环路-经一路)绿化工程</v>
      </c>
      <c r="D52" s="148">
        <f t="shared" si="2"/>
        <v>569300</v>
      </c>
      <c r="E52" s="148"/>
      <c r="F52" s="146">
        <f>SUM('一般公共预算财政拨款基本及项目经济分类总表（八）'!F52)</f>
        <v>569300</v>
      </c>
    </row>
    <row r="53" ht="33.15" customHeight="1" spans="1:6">
      <c r="A53" s="159" t="str">
        <f>'一般公共预算财政拨款基本及项目经济分类总表（八）'!A53</f>
        <v>2120399</v>
      </c>
      <c r="B53" s="159" t="str">
        <f>'一般公共预算财政拨款基本及项目经济分类总表（八）'!B53</f>
        <v>其他城乡社区公共设施支出</v>
      </c>
      <c r="C53" s="159" t="str">
        <f>'一般公共预算财政拨款基本及项目经济分类总表（八）'!C53</f>
        <v>农业开发区西环路               (北环街--北外环西段)绿化工程</v>
      </c>
      <c r="D53" s="148">
        <f t="shared" si="2"/>
        <v>370000</v>
      </c>
      <c r="E53" s="148"/>
      <c r="F53" s="146">
        <f>SUM('一般公共预算财政拨款基本及项目经济分类总表（八）'!F53)</f>
        <v>370000</v>
      </c>
    </row>
    <row r="54" ht="33.15" customHeight="1" spans="1:6">
      <c r="A54" s="159" t="str">
        <f>'一般公共预算财政拨款基本及项目经济分类总表（八）'!A54</f>
        <v>2120399</v>
      </c>
      <c r="B54" s="159" t="str">
        <f>'一般公共预算财政拨款基本及项目经济分类总表（八）'!B54</f>
        <v>其他城乡社区公共设施支出</v>
      </c>
      <c r="C54" s="159" t="str">
        <f>'一般公共预算财政拨款基本及项目经济分类总表（八）'!C54</f>
        <v>汾阴路东侧(后土大道-孤峰街)道路绿化工程</v>
      </c>
      <c r="D54" s="148">
        <f t="shared" ref="D54:D71" si="3">SUM(E54:F54)</f>
        <v>1180000</v>
      </c>
      <c r="E54" s="148"/>
      <c r="F54" s="146">
        <f>SUM('一般公共预算财政拨款基本及项目经济分类总表（八）'!F54)</f>
        <v>1180000</v>
      </c>
    </row>
    <row r="55" ht="33.15" customHeight="1" spans="1:6">
      <c r="A55" s="159" t="str">
        <f>'一般公共预算财政拨款基本及项目经济分类总表（八）'!A55</f>
        <v>2120399</v>
      </c>
      <c r="B55" s="159" t="str">
        <f>'一般公共预算财政拨款基本及项目经济分类总表（八）'!B55</f>
        <v>其他城乡社区公共设施支出</v>
      </c>
      <c r="C55" s="159" t="str">
        <f>'一般公共预算财政拨款基本及项目经济分类总表（八）'!C55</f>
        <v>孤峰街(新建南路-恒磁路)         机非隔离带绿化提升改造工程</v>
      </c>
      <c r="D55" s="148">
        <f t="shared" si="3"/>
        <v>960000</v>
      </c>
      <c r="E55" s="148"/>
      <c r="F55" s="146">
        <f>SUM('一般公共预算财政拨款基本及项目经济分类总表（八）'!F55)</f>
        <v>960000</v>
      </c>
    </row>
    <row r="56" ht="33.15" customHeight="1" spans="1:6">
      <c r="A56" s="159" t="str">
        <f>'一般公共预算财政拨款基本及项目经济分类总表（八）'!A56</f>
        <v>2120399</v>
      </c>
      <c r="B56" s="159" t="str">
        <f>'一般公共预算财政拨款基本及项目经济分类总表（八）'!B56</f>
        <v>其他城乡社区公共设施支出</v>
      </c>
      <c r="C56" s="159" t="str">
        <f>'一般公共预算财政拨款基本及项目经济分类总表（八）'!C56</f>
        <v>西环路桥梁检测费用</v>
      </c>
      <c r="D56" s="148">
        <f t="shared" si="3"/>
        <v>16000</v>
      </c>
      <c r="E56" s="148"/>
      <c r="F56" s="146">
        <f>SUM('一般公共预算财政拨款基本及项目经济分类总表（八）'!F56)</f>
        <v>16000</v>
      </c>
    </row>
    <row r="57" ht="33.15" customHeight="1" spans="1:6">
      <c r="A57" s="159" t="str">
        <f>'一般公共预算财政拨款基本及项目经济分类总表（八）'!A57</f>
        <v>2120399</v>
      </c>
      <c r="B57" s="159" t="str">
        <f>'一般公共预算财政拨款基本及项目经济分类总表（八）'!B57</f>
        <v>其他城乡社区公共设施支出</v>
      </c>
      <c r="C57" s="159" t="str">
        <f>'一般公共预算财政拨款基本及项目经济分类总表（八）'!C57</f>
        <v>宝鼎路提升改造工程迁改赔偿款</v>
      </c>
      <c r="D57" s="148">
        <f t="shared" si="3"/>
        <v>3300000</v>
      </c>
      <c r="E57" s="148"/>
      <c r="F57" s="146">
        <f>SUM('一般公共预算财政拨款基本及项目经济分类总表（八）'!F57)</f>
        <v>3300000</v>
      </c>
    </row>
    <row r="58" ht="33.15" customHeight="1" spans="1:6">
      <c r="A58" s="159" t="str">
        <f>'一般公共预算财政拨款基本及项目经济分类总表（八）'!A58</f>
        <v>2120399</v>
      </c>
      <c r="B58" s="159" t="str">
        <f>'一般公共预算财政拨款基本及项目经济分类总表（八）'!B58</f>
        <v>其他城乡社区公共设施支出</v>
      </c>
      <c r="C58" s="159" t="str">
        <f>'一般公共预算财政拨款基本及项目经济分类总表（八）'!C58</f>
        <v>宝鼎路道路提升改造工程</v>
      </c>
      <c r="D58" s="148">
        <f t="shared" si="3"/>
        <v>43000000</v>
      </c>
      <c r="E58" s="148"/>
      <c r="F58" s="146">
        <f>SUM('一般公共预算财政拨款基本及项目经济分类总表（八）'!F58)</f>
        <v>43000000</v>
      </c>
    </row>
    <row r="59" ht="33.15" customHeight="1" spans="1:6">
      <c r="A59" s="159" t="str">
        <f>'一般公共预算财政拨款基本及项目经济分类总表（八）'!A59</f>
        <v>2120399</v>
      </c>
      <c r="B59" s="159" t="str">
        <f>'一般公共预算财政拨款基本及项目经济分类总表（八）'!B59</f>
        <v>其他城乡社区公共设施支出</v>
      </c>
      <c r="C59" s="159" t="str">
        <f>'一般公共预算财政拨款基本及项目经济分类总表（八）'!C59</f>
        <v>东城区（恒磁路）排水工程</v>
      </c>
      <c r="D59" s="148">
        <f t="shared" si="3"/>
        <v>13000000</v>
      </c>
      <c r="E59" s="148"/>
      <c r="F59" s="146">
        <f>SUM('一般公共预算财政拨款基本及项目经济分类总表（八）'!F59)</f>
        <v>13000000</v>
      </c>
    </row>
    <row r="60" ht="33.15" customHeight="1" spans="1:6">
      <c r="A60" s="159" t="str">
        <f>'一般公共预算财政拨款基本及项目经济分类总表（八）'!A60</f>
        <v>2120399</v>
      </c>
      <c r="B60" s="159" t="str">
        <f>'一般公共预算财政拨款基本及项目经济分类总表（八）'!B60</f>
        <v>其他城乡社区公共设施支出</v>
      </c>
      <c r="C60" s="159" t="str">
        <f>'一般公共预算财政拨款基本及项目经济分类总表（八）'!C60</f>
        <v>恒磁南路（南内环街-南外环街）拓宽改造工程</v>
      </c>
      <c r="D60" s="148">
        <f t="shared" si="3"/>
        <v>10800000</v>
      </c>
      <c r="E60" s="148"/>
      <c r="F60" s="146">
        <f>SUM('一般公共预算财政拨款基本及项目经济分类总表（八）'!F60)</f>
        <v>10800000</v>
      </c>
    </row>
    <row r="61" ht="33.15" customHeight="1" spans="1:6">
      <c r="A61" s="159">
        <f>'一般公共预算财政拨款基本及项目经济分类总表（八）'!A61</f>
        <v>2110301</v>
      </c>
      <c r="B61" s="159" t="str">
        <f>'一般公共预算财政拨款基本及项目经济分类总表（八）'!B61</f>
        <v>大气</v>
      </c>
      <c r="C61" s="159" t="str">
        <f>'一般公共预算财政拨款基本及项目经济分类总表（八）'!C61</f>
        <v>冬季清洁取暖煤改气改造         县级配套</v>
      </c>
      <c r="D61" s="148">
        <f t="shared" si="3"/>
        <v>207500</v>
      </c>
      <c r="E61" s="148"/>
      <c r="F61" s="146">
        <f>SUM('一般公共预算财政拨款基本及项目经济分类总表（八）'!F61)</f>
        <v>207500</v>
      </c>
    </row>
    <row r="62" ht="33.15" customHeight="1" spans="1:6">
      <c r="A62" s="159" t="str">
        <f>'一般公共预算财政拨款基本及项目经济分类总表（八）'!A62</f>
        <v>2120501</v>
      </c>
      <c r="B62" s="159" t="str">
        <f>'一般公共预算财政拨款基本及项目经济分类总表（八）'!B62</f>
        <v>城乡社区环境卫生</v>
      </c>
      <c r="C62" s="159" t="str">
        <f>'一般公共预算财政拨款基本及项目经济分类总表（八）'!C62</f>
        <v>市容环卫中心业务费用</v>
      </c>
      <c r="D62" s="148">
        <f t="shared" si="3"/>
        <v>150000</v>
      </c>
      <c r="E62" s="148"/>
      <c r="F62" s="146">
        <f>SUM('一般公共预算财政拨款基本及项目经济分类总表（八）'!F62)</f>
        <v>150000</v>
      </c>
    </row>
    <row r="63" ht="33.15" customHeight="1" spans="1:6">
      <c r="A63" s="159" t="str">
        <f>'一般公共预算财政拨款基本及项目经济分类总表（八）'!A63</f>
        <v>2120501</v>
      </c>
      <c r="B63" s="159" t="str">
        <f>'一般公共预算财政拨款基本及项目经济分类总表（八）'!B63</f>
        <v>城乡社区环境卫生</v>
      </c>
      <c r="C63" s="159" t="str">
        <f>'一般公共预算财政拨款基本及项目经济分类总表（八）'!C63</f>
        <v>单位人员缴纳保险项目</v>
      </c>
      <c r="D63" s="148">
        <f t="shared" si="3"/>
        <v>100000</v>
      </c>
      <c r="E63" s="148"/>
      <c r="F63" s="146">
        <f>SUM('一般公共预算财政拨款基本及项目经济分类总表（八）'!F63)</f>
        <v>100000</v>
      </c>
    </row>
    <row r="64" ht="33.15" customHeight="1" spans="1:6">
      <c r="A64" s="159" t="str">
        <f>'一般公共预算财政拨款基本及项目经济分类总表（八）'!A64</f>
        <v>2120501</v>
      </c>
      <c r="B64" s="159" t="str">
        <f>'一般公共预算财政拨款基本及项目经济分类总表（八）'!B64</f>
        <v>城乡社区环境卫生</v>
      </c>
      <c r="C64" s="159" t="str">
        <f>'一般公共预算财政拨款基本及项目经济分类总表（八）'!C64</f>
        <v>生活垃圾填埋场运行费用</v>
      </c>
      <c r="D64" s="148">
        <f t="shared" si="3"/>
        <v>1000000</v>
      </c>
      <c r="E64" s="148"/>
      <c r="F64" s="146">
        <f>SUM('一般公共预算财政拨款基本及项目经济分类总表（八）'!F64)</f>
        <v>1000000</v>
      </c>
    </row>
    <row r="65" ht="33.15" customHeight="1" spans="1:6">
      <c r="A65" s="159" t="str">
        <f>'一般公共预算财政拨款基本及项目经济分类总表（八）'!A65</f>
        <v>2120104</v>
      </c>
      <c r="B65" s="159" t="str">
        <f>'一般公共预算财政拨款基本及项目经济分类总表（八）'!B65</f>
        <v>城管执法</v>
      </c>
      <c r="C65" s="159" t="str">
        <f>'一般公共预算财政拨款基本及项目经济分类总表（八）'!C65</f>
        <v>城市管理执法队业务费用</v>
      </c>
      <c r="D65" s="148">
        <f t="shared" si="3"/>
        <v>100000</v>
      </c>
      <c r="E65" s="148"/>
      <c r="F65" s="146">
        <f>SUM('一般公共预算财政拨款基本及项目经济分类总表（八）'!F65)</f>
        <v>100000</v>
      </c>
    </row>
    <row r="66" ht="33.15" customHeight="1" spans="1:6">
      <c r="A66" s="159" t="str">
        <f>'一般公共预算财政拨款基本及项目经济分类总表（八）'!A66</f>
        <v>2120104</v>
      </c>
      <c r="B66" s="159" t="str">
        <f>'一般公共预算财政拨款基本及项目经济分类总表（八）'!B66</f>
        <v>城管执法</v>
      </c>
      <c r="C66" s="159" t="str">
        <f>'一般公共预算财政拨款基本及项目经济分类总表（八）'!C66</f>
        <v>单位人员缴纳保险项目</v>
      </c>
      <c r="D66" s="148">
        <f t="shared" si="3"/>
        <v>83000</v>
      </c>
      <c r="E66" s="148"/>
      <c r="F66" s="146">
        <f>SUM('一般公共预算财政拨款基本及项目经济分类总表（八）'!F66)</f>
        <v>83000</v>
      </c>
    </row>
    <row r="67" ht="33.15" customHeight="1" spans="1:6">
      <c r="A67" s="159" t="str">
        <f>'一般公共预算财政拨款基本及项目经济分类总表（八）'!A67</f>
        <v>2120104</v>
      </c>
      <c r="B67" s="159" t="str">
        <f>'一般公共预算财政拨款基本及项目经济分类总表（八）'!B67</f>
        <v>城管执法</v>
      </c>
      <c r="C67" s="159" t="str">
        <f>'一般公共预算财政拨款基本及项目经济分类总表（八）'!C67</f>
        <v>办公设备购置项目</v>
      </c>
      <c r="D67" s="148">
        <f t="shared" si="3"/>
        <v>51000</v>
      </c>
      <c r="E67" s="148"/>
      <c r="F67" s="146">
        <f>SUM('一般公共预算财政拨款基本及项目经济分类总表（八）'!F67)</f>
        <v>51000</v>
      </c>
    </row>
    <row r="68" ht="33.15" customHeight="1" spans="1:6">
      <c r="A68" s="68">
        <v>2121301</v>
      </c>
      <c r="B68" s="160" t="s">
        <v>112</v>
      </c>
      <c r="C68" s="161" t="s">
        <v>113</v>
      </c>
      <c r="D68" s="162">
        <f t="shared" si="3"/>
        <v>10000000</v>
      </c>
      <c r="E68" s="162"/>
      <c r="F68" s="144">
        <v>10000000</v>
      </c>
    </row>
    <row r="69" ht="33.15" customHeight="1" spans="1:6">
      <c r="A69" s="9">
        <v>2290402</v>
      </c>
      <c r="B69" s="60" t="s">
        <v>114</v>
      </c>
      <c r="C69" s="161" t="s">
        <v>115</v>
      </c>
      <c r="D69" s="162">
        <f t="shared" si="3"/>
        <v>1850000</v>
      </c>
      <c r="E69" s="162"/>
      <c r="F69" s="144">
        <v>1850000</v>
      </c>
    </row>
    <row r="70" ht="33.15" customHeight="1" spans="1:6">
      <c r="A70" s="9"/>
      <c r="B70" s="60"/>
      <c r="C70" s="161"/>
      <c r="D70" s="162"/>
      <c r="E70" s="162"/>
      <c r="F70" s="144"/>
    </row>
    <row r="71" ht="33.15" customHeight="1" spans="1:6">
      <c r="A71" s="9"/>
      <c r="B71" s="60"/>
      <c r="C71" s="161"/>
      <c r="D71" s="162"/>
      <c r="E71" s="162"/>
      <c r="F71" s="144"/>
    </row>
    <row r="72" ht="33.15" customHeight="1" spans="1:6">
      <c r="A72" s="75"/>
      <c r="B72" s="75"/>
      <c r="C72" s="75"/>
      <c r="D72" s="146"/>
      <c r="E72" s="146"/>
      <c r="F72" s="146"/>
    </row>
    <row r="73" customHeight="1" spans="4:4">
      <c r="D73" s="32"/>
    </row>
  </sheetData>
  <mergeCells count="6">
    <mergeCell ref="A1:F1"/>
    <mergeCell ref="A2:D2"/>
    <mergeCell ref="A3:C3"/>
    <mergeCell ref="D3:D4"/>
    <mergeCell ref="E3:E4"/>
    <mergeCell ref="F3:F4"/>
  </mergeCells>
  <printOptions horizontalCentered="1"/>
  <pageMargins left="0.904166666666667" right="0.904166666666667" top="1.02291666666667" bottom="0.94375" header="0.511805555555556" footer="0.511805555555556"/>
  <pageSetup paperSize="9"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showGridLines="0" showZeros="0" tabSelected="1" topLeftCell="A11" workbookViewId="0">
      <selection activeCell="N28" sqref="N28"/>
    </sheetView>
  </sheetViews>
  <sheetFormatPr defaultColWidth="9.12222222222222" defaultRowHeight="12.75" customHeight="1"/>
  <cols>
    <col min="1" max="1" width="17.3777777777778" customWidth="1"/>
    <col min="2" max="2" width="14.1222222222222" customWidth="1"/>
    <col min="3" max="3" width="30.8777777777778" customWidth="1"/>
    <col min="4" max="4" width="12.5" customWidth="1"/>
    <col min="5" max="5" width="13.6222222222222" customWidth="1"/>
    <col min="6" max="6" width="11.8777777777778" customWidth="1"/>
  </cols>
  <sheetData>
    <row r="1" ht="25.05" customHeight="1" spans="1:6">
      <c r="A1" s="33" t="s">
        <v>116</v>
      </c>
      <c r="B1" s="33"/>
      <c r="C1" s="33"/>
      <c r="D1" s="33"/>
      <c r="E1" s="33"/>
      <c r="F1" s="33"/>
    </row>
    <row r="2" ht="22.05" customHeight="1" spans="1:6">
      <c r="A2" s="52" t="str">
        <f>(部门基本情况表!A2)</f>
        <v>编报单位：万荣县住房和城乡建设管理局</v>
      </c>
      <c r="B2" s="52"/>
      <c r="C2" s="52"/>
      <c r="F2" s="22" t="s">
        <v>27</v>
      </c>
    </row>
    <row r="3" ht="17.55" customHeight="1" spans="1:6">
      <c r="A3" s="139" t="s">
        <v>117</v>
      </c>
      <c r="B3" s="140"/>
      <c r="C3" s="141" t="s">
        <v>118</v>
      </c>
      <c r="D3" s="135"/>
      <c r="E3" s="135"/>
      <c r="F3" s="55"/>
    </row>
    <row r="4" ht="17.55" customHeight="1" spans="1:6">
      <c r="A4" s="56" t="s">
        <v>119</v>
      </c>
      <c r="B4" s="62" t="s">
        <v>120</v>
      </c>
      <c r="C4" s="56" t="s">
        <v>121</v>
      </c>
      <c r="D4" s="141" t="s">
        <v>122</v>
      </c>
      <c r="E4" s="135"/>
      <c r="F4" s="55"/>
    </row>
    <row r="5" ht="24" customHeight="1" spans="1:6">
      <c r="A5" s="56"/>
      <c r="B5" s="142"/>
      <c r="C5" s="56"/>
      <c r="D5" s="13" t="s">
        <v>123</v>
      </c>
      <c r="E5" s="13" t="s">
        <v>71</v>
      </c>
      <c r="F5" s="8" t="s">
        <v>124</v>
      </c>
    </row>
    <row r="6" ht="20.25" customHeight="1" spans="1:6">
      <c r="A6" s="143" t="s">
        <v>32</v>
      </c>
      <c r="B6" s="144">
        <f>SUM(B7:B8)</f>
        <v>148487199</v>
      </c>
      <c r="C6" s="145" t="s">
        <v>33</v>
      </c>
      <c r="D6" s="146">
        <f>SUM(E6:F6)</f>
        <v>0</v>
      </c>
      <c r="E6" s="146"/>
      <c r="F6" s="144">
        <v>0</v>
      </c>
    </row>
    <row r="7" ht="22.5" customHeight="1" spans="1:7">
      <c r="A7" s="147" t="s">
        <v>34</v>
      </c>
      <c r="B7" s="146">
        <f>SUM('一般公共预算财政拨款支出表（六）'!D5)</f>
        <v>148487199</v>
      </c>
      <c r="C7" s="145" t="s">
        <v>35</v>
      </c>
      <c r="D7" s="146">
        <f t="shared" ref="D7:D33" si="0">SUM(E7:F7)</f>
        <v>0</v>
      </c>
      <c r="E7" s="148"/>
      <c r="F7" s="146">
        <v>0</v>
      </c>
      <c r="G7" s="32"/>
    </row>
    <row r="8" ht="23.25" customHeight="1" spans="1:7">
      <c r="A8" s="147" t="s">
        <v>125</v>
      </c>
      <c r="B8" s="149">
        <f>SUM('纳入财政专户管理的事业收入支出表（五）'!D5)</f>
        <v>0</v>
      </c>
      <c r="C8" s="145" t="s">
        <v>37</v>
      </c>
      <c r="D8" s="146">
        <f t="shared" si="0"/>
        <v>0</v>
      </c>
      <c r="E8" s="150"/>
      <c r="F8" s="151">
        <v>0</v>
      </c>
      <c r="G8" s="32"/>
    </row>
    <row r="9" ht="19.95" customHeight="1" spans="1:8">
      <c r="A9" s="143" t="s">
        <v>38</v>
      </c>
      <c r="B9" s="146">
        <f>SUM('政府性基金预算支出表（十）'!C5)</f>
        <v>11850000</v>
      </c>
      <c r="C9" s="145" t="s">
        <v>39</v>
      </c>
      <c r="D9" s="146">
        <f t="shared" si="0"/>
        <v>0</v>
      </c>
      <c r="E9" s="146"/>
      <c r="F9" s="146">
        <v>0</v>
      </c>
      <c r="G9" s="32"/>
      <c r="H9" s="32"/>
    </row>
    <row r="10" ht="19.95" customHeight="1" spans="1:8">
      <c r="A10" s="66"/>
      <c r="B10" s="152"/>
      <c r="C10" s="145" t="s">
        <v>41</v>
      </c>
      <c r="D10" s="146">
        <f t="shared" si="0"/>
        <v>0</v>
      </c>
      <c r="E10" s="146"/>
      <c r="F10" s="146">
        <v>0</v>
      </c>
      <c r="G10" s="32"/>
      <c r="H10" s="32"/>
    </row>
    <row r="11" ht="19.95" customHeight="1" spans="1:9">
      <c r="A11" s="66"/>
      <c r="B11" s="152"/>
      <c r="C11" s="145" t="s">
        <v>43</v>
      </c>
      <c r="D11" s="146">
        <f t="shared" si="0"/>
        <v>0</v>
      </c>
      <c r="E11" s="146"/>
      <c r="F11" s="146">
        <v>0</v>
      </c>
      <c r="G11" s="32"/>
      <c r="H11" s="32"/>
      <c r="I11" s="32"/>
    </row>
    <row r="12" ht="19.95" customHeight="1" spans="1:10">
      <c r="A12" s="66"/>
      <c r="B12" s="153"/>
      <c r="C12" s="29" t="s">
        <v>44</v>
      </c>
      <c r="D12" s="146">
        <f t="shared" si="0"/>
        <v>0</v>
      </c>
      <c r="E12" s="146"/>
      <c r="F12" s="146">
        <v>0</v>
      </c>
      <c r="G12" s="32"/>
      <c r="H12" s="32"/>
      <c r="I12" s="32"/>
      <c r="J12" s="32"/>
    </row>
    <row r="13" ht="19.95" customHeight="1" spans="1:10">
      <c r="A13" s="66"/>
      <c r="B13" s="153"/>
      <c r="C13" s="145" t="s">
        <v>45</v>
      </c>
      <c r="D13" s="146">
        <f t="shared" si="0"/>
        <v>1330241</v>
      </c>
      <c r="E13" s="150">
        <v>1330241</v>
      </c>
      <c r="F13" s="146">
        <v>0</v>
      </c>
      <c r="G13" s="32"/>
      <c r="H13" s="32"/>
      <c r="I13" s="32"/>
      <c r="J13" s="32"/>
    </row>
    <row r="14" ht="19.95" customHeight="1" spans="1:9">
      <c r="A14" s="66"/>
      <c r="B14" s="153"/>
      <c r="C14" s="145" t="s">
        <v>46</v>
      </c>
      <c r="D14" s="146">
        <f t="shared" si="0"/>
        <v>0</v>
      </c>
      <c r="E14" s="146"/>
      <c r="F14" s="146">
        <v>0</v>
      </c>
      <c r="G14" s="32"/>
      <c r="H14" s="32"/>
      <c r="I14" s="32"/>
    </row>
    <row r="15" ht="19.95" customHeight="1" spans="1:10">
      <c r="A15" s="66"/>
      <c r="B15" s="153"/>
      <c r="C15" s="29" t="s">
        <v>47</v>
      </c>
      <c r="D15" s="146">
        <f t="shared" si="0"/>
        <v>442554</v>
      </c>
      <c r="E15" s="146">
        <v>442554</v>
      </c>
      <c r="F15" s="146">
        <v>0</v>
      </c>
      <c r="G15" s="32"/>
      <c r="H15" s="32"/>
      <c r="I15" s="32"/>
      <c r="J15" s="32"/>
    </row>
    <row r="16" ht="19.95" customHeight="1" spans="1:8">
      <c r="A16" s="66"/>
      <c r="B16" s="153"/>
      <c r="C16" s="145" t="s">
        <v>48</v>
      </c>
      <c r="D16" s="146">
        <f t="shared" si="0"/>
        <v>33437000</v>
      </c>
      <c r="E16" s="146">
        <v>33437000</v>
      </c>
      <c r="F16" s="146">
        <v>0</v>
      </c>
      <c r="G16" s="32"/>
      <c r="H16" s="32"/>
    </row>
    <row r="17" ht="19.95" customHeight="1" spans="1:10">
      <c r="A17" s="66"/>
      <c r="B17" s="153"/>
      <c r="C17" s="145" t="s">
        <v>49</v>
      </c>
      <c r="D17" s="146">
        <f t="shared" si="0"/>
        <v>124339853</v>
      </c>
      <c r="E17" s="146">
        <v>112489853</v>
      </c>
      <c r="F17" s="146">
        <v>11850000</v>
      </c>
      <c r="G17" s="32"/>
      <c r="H17" s="32"/>
      <c r="I17" s="32"/>
      <c r="J17" s="32"/>
    </row>
    <row r="18" ht="19.95" customHeight="1" spans="1:10">
      <c r="A18" s="66"/>
      <c r="B18" s="153"/>
      <c r="C18" s="145" t="s">
        <v>50</v>
      </c>
      <c r="D18" s="146">
        <f t="shared" si="0"/>
        <v>0</v>
      </c>
      <c r="E18" s="146"/>
      <c r="F18" s="146">
        <v>0</v>
      </c>
      <c r="G18" s="32"/>
      <c r="H18" s="32"/>
      <c r="I18" s="32"/>
      <c r="J18" s="32"/>
    </row>
    <row r="19" ht="19.95" customHeight="1" spans="1:14">
      <c r="A19" s="66"/>
      <c r="B19" s="153"/>
      <c r="C19" s="145" t="s">
        <v>51</v>
      </c>
      <c r="D19" s="146">
        <f t="shared" si="0"/>
        <v>0</v>
      </c>
      <c r="E19" s="146"/>
      <c r="F19" s="146">
        <v>0</v>
      </c>
      <c r="G19" s="32"/>
      <c r="H19" s="32"/>
      <c r="I19" s="32"/>
      <c r="J19" s="32"/>
      <c r="K19" s="32"/>
      <c r="L19" s="32"/>
      <c r="N19" s="32"/>
    </row>
    <row r="20" ht="19.95" customHeight="1" spans="1:14">
      <c r="A20" s="66"/>
      <c r="B20" s="153"/>
      <c r="C20" s="145" t="s">
        <v>52</v>
      </c>
      <c r="D20" s="146">
        <f t="shared" si="0"/>
        <v>0</v>
      </c>
      <c r="E20" s="146"/>
      <c r="F20" s="146">
        <v>0</v>
      </c>
      <c r="G20" s="32"/>
      <c r="H20" s="32"/>
      <c r="I20" s="32"/>
      <c r="J20" s="32"/>
      <c r="K20" s="32"/>
      <c r="L20" s="32"/>
      <c r="M20" s="32"/>
      <c r="N20" s="32"/>
    </row>
    <row r="21" ht="19.95" customHeight="1" spans="1:13">
      <c r="A21" s="66"/>
      <c r="B21" s="153"/>
      <c r="C21" s="145" t="s">
        <v>53</v>
      </c>
      <c r="D21" s="146">
        <f t="shared" si="0"/>
        <v>0</v>
      </c>
      <c r="E21" s="146"/>
      <c r="F21" s="146">
        <v>0</v>
      </c>
      <c r="G21" s="32"/>
      <c r="H21" s="32"/>
      <c r="I21" s="32"/>
      <c r="J21" s="32"/>
      <c r="K21" s="32"/>
      <c r="L21" s="32"/>
      <c r="M21" s="32"/>
    </row>
    <row r="22" ht="19.95" customHeight="1" spans="1:11">
      <c r="A22" s="66"/>
      <c r="B22" s="153"/>
      <c r="C22" s="145" t="s">
        <v>54</v>
      </c>
      <c r="D22" s="146">
        <f t="shared" si="0"/>
        <v>0</v>
      </c>
      <c r="E22" s="146"/>
      <c r="F22" s="146">
        <v>0</v>
      </c>
      <c r="G22" s="32"/>
      <c r="H22" s="32"/>
      <c r="I22" s="32"/>
      <c r="J22" s="32"/>
      <c r="K22" s="32"/>
    </row>
    <row r="23" ht="19.95" customHeight="1" spans="1:8">
      <c r="A23" s="66"/>
      <c r="B23" s="153"/>
      <c r="C23" s="145" t="s">
        <v>55</v>
      </c>
      <c r="D23" s="146">
        <f t="shared" si="0"/>
        <v>0</v>
      </c>
      <c r="E23" s="146"/>
      <c r="F23" s="146">
        <v>0</v>
      </c>
      <c r="G23" s="32"/>
      <c r="H23" s="32"/>
    </row>
    <row r="24" ht="19.95" customHeight="1" spans="1:8">
      <c r="A24" s="66"/>
      <c r="B24" s="153"/>
      <c r="C24" s="29" t="s">
        <v>56</v>
      </c>
      <c r="D24" s="146">
        <f t="shared" si="0"/>
        <v>0</v>
      </c>
      <c r="E24" s="146"/>
      <c r="F24" s="146">
        <v>0</v>
      </c>
      <c r="G24" s="32"/>
      <c r="H24" s="32"/>
    </row>
    <row r="25" ht="19.95" customHeight="1" spans="1:11">
      <c r="A25" s="66"/>
      <c r="B25" s="153"/>
      <c r="C25" s="145" t="s">
        <v>57</v>
      </c>
      <c r="D25" s="146">
        <f t="shared" si="0"/>
        <v>787551</v>
      </c>
      <c r="E25" s="146">
        <v>787551</v>
      </c>
      <c r="F25" s="146">
        <v>0</v>
      </c>
      <c r="G25" s="32"/>
      <c r="H25" s="32"/>
      <c r="I25" s="32"/>
      <c r="J25" s="32"/>
      <c r="K25" s="32"/>
    </row>
    <row r="26" ht="19.95" customHeight="1" spans="1:10">
      <c r="A26" s="66"/>
      <c r="B26" s="153"/>
      <c r="C26" s="145" t="s">
        <v>58</v>
      </c>
      <c r="D26" s="146">
        <f t="shared" si="0"/>
        <v>0</v>
      </c>
      <c r="E26" s="146"/>
      <c r="F26" s="146">
        <v>0</v>
      </c>
      <c r="G26" s="32"/>
      <c r="H26" s="32"/>
      <c r="I26" s="32"/>
      <c r="J26" s="32"/>
    </row>
    <row r="27" ht="19.95" customHeight="1" spans="1:10">
      <c r="A27" s="66"/>
      <c r="B27" s="153"/>
      <c r="C27" s="154" t="s">
        <v>59</v>
      </c>
      <c r="D27" s="146">
        <f t="shared" si="0"/>
        <v>0</v>
      </c>
      <c r="E27" s="146"/>
      <c r="F27" s="146">
        <v>0</v>
      </c>
      <c r="G27" s="32"/>
      <c r="H27" s="32"/>
      <c r="I27" s="32"/>
      <c r="J27" s="32"/>
    </row>
    <row r="28" ht="19.95" customHeight="1" spans="1:10">
      <c r="A28" s="66"/>
      <c r="B28" s="153"/>
      <c r="C28" s="145" t="s">
        <v>60</v>
      </c>
      <c r="D28" s="146">
        <f t="shared" si="0"/>
        <v>0</v>
      </c>
      <c r="E28" s="146"/>
      <c r="F28" s="146">
        <v>0</v>
      </c>
      <c r="G28" s="32"/>
      <c r="J28" s="32"/>
    </row>
    <row r="29" ht="19.95" customHeight="1" spans="1:9">
      <c r="A29" s="66"/>
      <c r="B29" s="153"/>
      <c r="C29" s="145" t="s">
        <v>61</v>
      </c>
      <c r="D29" s="146">
        <f t="shared" si="0"/>
        <v>0</v>
      </c>
      <c r="E29" s="146">
        <v>0</v>
      </c>
      <c r="F29" s="146">
        <v>0</v>
      </c>
      <c r="G29" s="32"/>
      <c r="H29" s="32"/>
      <c r="I29" s="32"/>
    </row>
    <row r="30" ht="19.95" customHeight="1" spans="1:12">
      <c r="A30" s="66"/>
      <c r="B30" s="153"/>
      <c r="C30" s="145" t="s">
        <v>62</v>
      </c>
      <c r="D30" s="146">
        <f t="shared" si="0"/>
        <v>0</v>
      </c>
      <c r="E30" s="146">
        <v>0</v>
      </c>
      <c r="F30" s="146">
        <v>0</v>
      </c>
      <c r="G30" s="32"/>
      <c r="H30" s="32"/>
      <c r="I30" s="32"/>
      <c r="J30" s="32"/>
      <c r="K30" s="32"/>
      <c r="L30" s="32"/>
    </row>
    <row r="31" ht="19.95" customHeight="1" spans="1:11">
      <c r="A31" s="66"/>
      <c r="B31" s="153"/>
      <c r="C31" s="145" t="s">
        <v>63</v>
      </c>
      <c r="D31" s="146">
        <f t="shared" si="0"/>
        <v>0</v>
      </c>
      <c r="E31" s="146">
        <v>0</v>
      </c>
      <c r="F31" s="146">
        <v>0</v>
      </c>
      <c r="G31" s="32"/>
      <c r="H31" s="32"/>
      <c r="I31" s="32"/>
      <c r="J31" s="32"/>
      <c r="K31" s="32"/>
    </row>
    <row r="32" ht="19.95" customHeight="1" spans="1:9">
      <c r="A32" s="66"/>
      <c r="B32" s="153"/>
      <c r="C32" s="154" t="s">
        <v>64</v>
      </c>
      <c r="D32" s="146">
        <f t="shared" si="0"/>
        <v>0</v>
      </c>
      <c r="E32" s="146">
        <v>0</v>
      </c>
      <c r="F32" s="146">
        <v>0</v>
      </c>
      <c r="G32" s="32"/>
      <c r="H32" s="32"/>
      <c r="I32" s="32"/>
    </row>
    <row r="33" ht="19.95" customHeight="1" spans="1:7">
      <c r="A33" s="66"/>
      <c r="B33" s="153"/>
      <c r="C33" s="154" t="s">
        <v>65</v>
      </c>
      <c r="D33" s="146">
        <f t="shared" si="0"/>
        <v>0</v>
      </c>
      <c r="E33" s="146">
        <v>0</v>
      </c>
      <c r="F33" s="146">
        <v>0</v>
      </c>
      <c r="G33" s="32"/>
    </row>
    <row r="34" ht="19.95" customHeight="1" spans="1:6">
      <c r="A34" s="13" t="s">
        <v>66</v>
      </c>
      <c r="B34" s="155">
        <f>SUM(B6,B9)</f>
        <v>160337199</v>
      </c>
      <c r="C34" s="24" t="s">
        <v>67</v>
      </c>
      <c r="D34" s="146">
        <f t="shared" ref="D34:F34" si="1">SUM(D6:D33)</f>
        <v>160337199</v>
      </c>
      <c r="E34" s="146">
        <f t="shared" si="1"/>
        <v>148487199</v>
      </c>
      <c r="F34" s="146">
        <f t="shared" si="1"/>
        <v>11850000</v>
      </c>
    </row>
    <row r="35" customHeight="1" spans="2:3">
      <c r="B35" s="32"/>
      <c r="C35" s="32"/>
    </row>
    <row r="36" customHeight="1" spans="2:2">
      <c r="B36" s="32"/>
    </row>
  </sheetData>
  <mergeCells count="7">
    <mergeCell ref="A1:F1"/>
    <mergeCell ref="A2:C2"/>
    <mergeCell ref="C3:F3"/>
    <mergeCell ref="D4:F4"/>
    <mergeCell ref="A4:A5"/>
    <mergeCell ref="B4:B5"/>
    <mergeCell ref="C4:C5"/>
  </mergeCells>
  <printOptions horizontalCentered="1" verticalCentered="1"/>
  <pageMargins left="0.904166666666667" right="0.904166666666667" top="1.02291666666667" bottom="0.94375" header="0.511805555555556" footer="0.511805555555556"/>
  <pageSetup paperSize="9"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Zeros="0" workbookViewId="0">
      <selection activeCell="A3" sqref="$A3:$XFD5"/>
    </sheetView>
  </sheetViews>
  <sheetFormatPr defaultColWidth="9.12222222222222" defaultRowHeight="12.75" customHeight="1" outlineLevelCol="5"/>
  <cols>
    <col min="1" max="1" width="12" customWidth="1"/>
    <col min="2" max="2" width="17" customWidth="1"/>
    <col min="3" max="3" width="24.5" customWidth="1"/>
    <col min="4" max="4" width="16.3777777777778" customWidth="1"/>
    <col min="5" max="5" width="15.6222222222222" customWidth="1"/>
    <col min="6" max="6" width="14.8777777777778" customWidth="1"/>
  </cols>
  <sheetData>
    <row r="1" ht="36" customHeight="1" spans="1:6">
      <c r="A1" s="33" t="s">
        <v>126</v>
      </c>
      <c r="B1" s="33"/>
      <c r="C1" s="33"/>
      <c r="D1" s="33"/>
      <c r="E1" s="33"/>
      <c r="F1" s="33"/>
    </row>
    <row r="2" ht="25.05" customHeight="1" spans="1:6">
      <c r="A2" s="52" t="str">
        <f>(部门基本情况表!A2)</f>
        <v>编报单位：万荣县住房和城乡建设管理局</v>
      </c>
      <c r="B2" s="52"/>
      <c r="C2" s="52"/>
      <c r="F2" s="22" t="s">
        <v>27</v>
      </c>
    </row>
    <row r="3" ht="33.45" customHeight="1" spans="1:6">
      <c r="A3" s="54" t="s">
        <v>127</v>
      </c>
      <c r="B3" s="135"/>
      <c r="C3" s="55"/>
      <c r="D3" s="56" t="s">
        <v>108</v>
      </c>
      <c r="E3" s="56" t="s">
        <v>109</v>
      </c>
      <c r="F3" s="56" t="s">
        <v>110</v>
      </c>
    </row>
    <row r="4" ht="33.45" customHeight="1" spans="1:6">
      <c r="A4" s="13" t="s">
        <v>74</v>
      </c>
      <c r="B4" s="24" t="s">
        <v>75</v>
      </c>
      <c r="C4" s="37" t="s">
        <v>128</v>
      </c>
      <c r="D4" s="56"/>
      <c r="E4" s="56"/>
      <c r="F4" s="56"/>
    </row>
    <row r="5" ht="33.45" customHeight="1" spans="1:6">
      <c r="A5" s="138"/>
      <c r="B5" s="136"/>
      <c r="C5" s="137" t="s">
        <v>25</v>
      </c>
      <c r="D5" s="127">
        <f>SUM(E5:F5)</f>
        <v>0</v>
      </c>
      <c r="E5" s="127">
        <f>SUM(E6:E21)</f>
        <v>0</v>
      </c>
      <c r="F5" s="127">
        <f>SUM(F6:F21)</f>
        <v>0</v>
      </c>
    </row>
    <row r="6" ht="33" customHeight="1" spans="1:6">
      <c r="A6" s="93"/>
      <c r="B6" s="93"/>
      <c r="C6" s="93"/>
      <c r="D6" s="127">
        <f t="shared" ref="D6:D21" si="0">SUM(E6:F6)</f>
        <v>0</v>
      </c>
      <c r="E6" s="127"/>
      <c r="F6" s="127"/>
    </row>
    <row r="7" ht="33" customHeight="1" spans="1:6">
      <c r="A7" s="93"/>
      <c r="B7" s="93"/>
      <c r="C7" s="93"/>
      <c r="D7" s="127">
        <f t="shared" si="0"/>
        <v>0</v>
      </c>
      <c r="E7" s="127"/>
      <c r="F7" s="127"/>
    </row>
    <row r="8" ht="33" customHeight="1" spans="1:6">
      <c r="A8" s="93"/>
      <c r="B8" s="93"/>
      <c r="C8" s="93"/>
      <c r="D8" s="127">
        <f t="shared" si="0"/>
        <v>0</v>
      </c>
      <c r="E8" s="127"/>
      <c r="F8" s="127"/>
    </row>
    <row r="9" ht="33" customHeight="1" spans="1:6">
      <c r="A9" s="93"/>
      <c r="B9" s="93"/>
      <c r="C9" s="93"/>
      <c r="D9" s="127">
        <f t="shared" si="0"/>
        <v>0</v>
      </c>
      <c r="E9" s="127"/>
      <c r="F9" s="127"/>
    </row>
    <row r="10" ht="33" customHeight="1" spans="1:6">
      <c r="A10" s="138"/>
      <c r="B10" s="136"/>
      <c r="C10" s="137"/>
      <c r="D10" s="127">
        <f t="shared" si="0"/>
        <v>0</v>
      </c>
      <c r="E10" s="127"/>
      <c r="F10" s="127"/>
    </row>
    <row r="11" ht="33" customHeight="1" spans="1:6">
      <c r="A11" s="138"/>
      <c r="B11" s="136"/>
      <c r="C11" s="137"/>
      <c r="D11" s="127">
        <f t="shared" si="0"/>
        <v>0</v>
      </c>
      <c r="E11" s="127"/>
      <c r="F11" s="127"/>
    </row>
    <row r="12" ht="33" customHeight="1" spans="1:6">
      <c r="A12" s="138"/>
      <c r="B12" s="136"/>
      <c r="C12" s="137"/>
      <c r="D12" s="127">
        <f t="shared" si="0"/>
        <v>0</v>
      </c>
      <c r="E12" s="127"/>
      <c r="F12" s="127"/>
    </row>
    <row r="13" ht="33" customHeight="1" spans="1:6">
      <c r="A13" s="138"/>
      <c r="B13" s="138"/>
      <c r="C13" s="138"/>
      <c r="D13" s="127">
        <f t="shared" si="0"/>
        <v>0</v>
      </c>
      <c r="E13" s="127"/>
      <c r="F13" s="127"/>
    </row>
    <row r="14" ht="33" customHeight="1" spans="1:6">
      <c r="A14" s="138"/>
      <c r="B14" s="138"/>
      <c r="C14" s="138"/>
      <c r="D14" s="127">
        <f t="shared" si="0"/>
        <v>0</v>
      </c>
      <c r="E14" s="127"/>
      <c r="F14" s="127"/>
    </row>
    <row r="15" ht="33" customHeight="1" spans="1:6">
      <c r="A15" s="138"/>
      <c r="B15" s="138"/>
      <c r="C15" s="138"/>
      <c r="D15" s="127">
        <f t="shared" si="0"/>
        <v>0</v>
      </c>
      <c r="E15" s="127"/>
      <c r="F15" s="127"/>
    </row>
    <row r="16" ht="33" customHeight="1" spans="1:6">
      <c r="A16" s="138"/>
      <c r="B16" s="138"/>
      <c r="C16" s="138"/>
      <c r="D16" s="127">
        <f t="shared" si="0"/>
        <v>0</v>
      </c>
      <c r="E16" s="127"/>
      <c r="F16" s="127"/>
    </row>
    <row r="17" ht="33" customHeight="1" spans="1:6">
      <c r="A17" s="138"/>
      <c r="B17" s="138"/>
      <c r="C17" s="138"/>
      <c r="D17" s="127">
        <f t="shared" si="0"/>
        <v>0</v>
      </c>
      <c r="E17" s="127"/>
      <c r="F17" s="127"/>
    </row>
    <row r="18" ht="33" customHeight="1" spans="1:6">
      <c r="A18" s="138"/>
      <c r="B18" s="138"/>
      <c r="C18" s="138"/>
      <c r="D18" s="127">
        <f t="shared" si="0"/>
        <v>0</v>
      </c>
      <c r="E18" s="127"/>
      <c r="F18" s="127"/>
    </row>
    <row r="19" ht="33" customHeight="1" spans="1:6">
      <c r="A19" s="138"/>
      <c r="B19" s="138"/>
      <c r="C19" s="138"/>
      <c r="D19" s="127">
        <f t="shared" si="0"/>
        <v>0</v>
      </c>
      <c r="E19" s="127"/>
      <c r="F19" s="127"/>
    </row>
    <row r="20" ht="33" customHeight="1" spans="1:6">
      <c r="A20" s="138"/>
      <c r="B20" s="138"/>
      <c r="C20" s="138"/>
      <c r="D20" s="127">
        <f t="shared" si="0"/>
        <v>0</v>
      </c>
      <c r="E20" s="127"/>
      <c r="F20" s="127"/>
    </row>
    <row r="21" ht="33" customHeight="1" spans="1:6">
      <c r="A21" s="138"/>
      <c r="B21" s="138"/>
      <c r="C21" s="138"/>
      <c r="D21" s="127">
        <f t="shared" si="0"/>
        <v>0</v>
      </c>
      <c r="E21" s="127"/>
      <c r="F21" s="127"/>
    </row>
    <row r="22" customHeight="1" spans="2:4">
      <c r="B22" s="32"/>
      <c r="C22" s="32"/>
      <c r="D22" s="32"/>
    </row>
    <row r="23" customHeight="1" spans="2:3">
      <c r="B23" s="32"/>
      <c r="C23" s="32"/>
    </row>
  </sheetData>
  <mergeCells count="6">
    <mergeCell ref="A1:F1"/>
    <mergeCell ref="A2:C2"/>
    <mergeCell ref="A3:C3"/>
    <mergeCell ref="D3:D4"/>
    <mergeCell ref="E3:E4"/>
    <mergeCell ref="F3:F4"/>
  </mergeCells>
  <conditionalFormatting sqref="F6:F12">
    <cfRule type="cellIs" priority="1" stopIfTrue="1" operator="equal">
      <formula>0</formula>
    </cfRule>
  </conditionalFormatting>
  <printOptions horizontalCentered="1" verticalCentered="1"/>
  <pageMargins left="0.904166666666667" right="0.904166666666667" top="1.02291666666667" bottom="0.94375"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F74"/>
  <sheetViews>
    <sheetView showGridLines="0" showZeros="0" topLeftCell="A60" workbookViewId="0">
      <selection activeCell="C68" sqref="C68"/>
    </sheetView>
  </sheetViews>
  <sheetFormatPr defaultColWidth="9.12222222222222" defaultRowHeight="12.75" customHeight="1" outlineLevelCol="5"/>
  <cols>
    <col min="1" max="1" width="11.3777777777778" customWidth="1"/>
    <col min="2" max="2" width="18" customWidth="1"/>
    <col min="3" max="3" width="27.6222222222222" customWidth="1"/>
    <col min="4" max="4" width="15.6222222222222" customWidth="1"/>
    <col min="5" max="5" width="14" customWidth="1"/>
    <col min="6" max="6" width="13.8777777777778" customWidth="1"/>
  </cols>
  <sheetData>
    <row r="1" ht="36" customHeight="1" spans="1:6">
      <c r="A1" s="33" t="s">
        <v>129</v>
      </c>
      <c r="B1" s="33"/>
      <c r="C1" s="33"/>
      <c r="D1" s="33"/>
      <c r="E1" s="33"/>
      <c r="F1" s="33"/>
    </row>
    <row r="2" ht="28.5" customHeight="1" spans="1:6">
      <c r="A2" s="52" t="str">
        <f>(部门基本情况表!A2)</f>
        <v>编报单位：万荣县住房和城乡建设管理局</v>
      </c>
      <c r="B2" s="52"/>
      <c r="C2" s="52"/>
      <c r="D2" s="52"/>
      <c r="F2" s="22" t="s">
        <v>27</v>
      </c>
    </row>
    <row r="3" ht="33" customHeight="1" spans="1:6">
      <c r="A3" s="54" t="s">
        <v>130</v>
      </c>
      <c r="B3" s="135"/>
      <c r="C3" s="55"/>
      <c r="D3" s="56" t="s">
        <v>108</v>
      </c>
      <c r="E3" s="56" t="s">
        <v>109</v>
      </c>
      <c r="F3" s="56" t="s">
        <v>110</v>
      </c>
    </row>
    <row r="4" ht="33" customHeight="1" spans="1:6">
      <c r="A4" s="13" t="s">
        <v>74</v>
      </c>
      <c r="B4" s="24" t="s">
        <v>75</v>
      </c>
      <c r="C4" s="37" t="s">
        <v>128</v>
      </c>
      <c r="D4" s="56"/>
      <c r="E4" s="56"/>
      <c r="F4" s="56"/>
    </row>
    <row r="5" ht="33" customHeight="1" spans="1:6">
      <c r="A5" s="136"/>
      <c r="B5" s="136"/>
      <c r="C5" s="137" t="s">
        <v>131</v>
      </c>
      <c r="D5" s="31">
        <f>SUM(E5:F5)</f>
        <v>148487199</v>
      </c>
      <c r="E5" s="31">
        <f>SUM(E6:E72)</f>
        <v>10257099</v>
      </c>
      <c r="F5" s="31">
        <f>SUM(F6:F72)</f>
        <v>138230100</v>
      </c>
    </row>
    <row r="6" ht="33" customHeight="1" spans="1:6">
      <c r="A6" s="93" t="str">
        <f>'一般公共预算财政拨款基本及项目经济分类总表（八）'!A6</f>
        <v>2120101</v>
      </c>
      <c r="B6" s="93" t="str">
        <f>'一般公共预算财政拨款基本及项目经济分类总表（八）'!B6</f>
        <v>行政运行</v>
      </c>
      <c r="C6" s="93" t="str">
        <f>'一般公共预算财政拨款基本及项目经济分类总表（八）'!C6</f>
        <v>住建局基本支出</v>
      </c>
      <c r="D6" s="31">
        <f>SUM(E6:F6)</f>
        <v>5414036</v>
      </c>
      <c r="E6" s="31">
        <f>SUM('一般公共预算财政拨款基本及项目经济分类总表（八）'!E6)</f>
        <v>5414036</v>
      </c>
      <c r="F6" s="31"/>
    </row>
    <row r="7" ht="33" customHeight="1" spans="1:6">
      <c r="A7" s="93" t="str">
        <f>'一般公共预算财政拨款基本及项目经济分类总表（八）'!A7</f>
        <v>2120104</v>
      </c>
      <c r="B7" s="93" t="str">
        <f>'一般公共预算财政拨款基本及项目经济分类总表（八）'!B7</f>
        <v>城管执法</v>
      </c>
      <c r="C7" s="93" t="str">
        <f>'一般公共预算财政拨款基本及项目经济分类总表（八）'!C7</f>
        <v>城市管理执法队基本支出</v>
      </c>
      <c r="D7" s="31">
        <f t="shared" ref="D7:D38" si="0">SUM(E7:F7)</f>
        <v>1498747</v>
      </c>
      <c r="E7" s="31">
        <f>SUM('一般公共预算财政拨款基本及项目经济分类总表（八）'!E7)</f>
        <v>1498747</v>
      </c>
      <c r="F7" s="31"/>
    </row>
    <row r="8" ht="33" customHeight="1" spans="1:6">
      <c r="A8" s="93" t="str">
        <f>'一般公共预算财政拨款基本及项目经济分类总表（八）'!A8</f>
        <v>2120501</v>
      </c>
      <c r="B8" s="93" t="str">
        <f>'一般公共预算财政拨款基本及项目经济分类总表（八）'!B8</f>
        <v>城乡社区环境卫生</v>
      </c>
      <c r="C8" s="93" t="str">
        <f>'一般公共预算财政拨款基本及项目经济分类总表（八）'!C8</f>
        <v>市容环卫中心基本支出</v>
      </c>
      <c r="D8" s="31">
        <f t="shared" si="0"/>
        <v>817970</v>
      </c>
      <c r="E8" s="31">
        <f>SUM('一般公共预算财政拨款基本及项目经济分类总表（八）'!E8)</f>
        <v>817970</v>
      </c>
      <c r="F8" s="31"/>
    </row>
    <row r="9" ht="33" customHeight="1" spans="1:6">
      <c r="A9" s="93" t="str">
        <f>'一般公共预算财政拨款基本及项目经济分类总表（八）'!A9</f>
        <v>2080505</v>
      </c>
      <c r="B9" s="93" t="str">
        <f>'一般公共预算财政拨款基本及项目经济分类总表（八）'!B9</f>
        <v>机关事业单位基本养老保险缴费支出</v>
      </c>
      <c r="C9" s="93" t="str">
        <f>'一般公共预算财政拨款基本及项目经济分类总表（八）'!C9</f>
        <v>机关事业单位基本养老       保险缴费</v>
      </c>
      <c r="D9" s="31">
        <f t="shared" si="0"/>
        <v>1089364</v>
      </c>
      <c r="E9" s="31">
        <f>SUM('一般公共预算财政拨款基本及项目经济分类总表（八）'!E9)</f>
        <v>1089364</v>
      </c>
      <c r="F9" s="31"/>
    </row>
    <row r="10" ht="33" customHeight="1" spans="1:6">
      <c r="A10" s="93" t="str">
        <f>'一般公共预算财政拨款基本及项目经济分类总表（八）'!A10</f>
        <v>2080506</v>
      </c>
      <c r="B10" s="93" t="str">
        <f>'一般公共预算财政拨款基本及项目经济分类总表（八）'!B10</f>
        <v>机关事业单位职业年金缴费支出</v>
      </c>
      <c r="C10" s="93" t="str">
        <f>'一般公共预算财政拨款基本及项目经济分类总表（八）'!C10</f>
        <v>职业年金缴费</v>
      </c>
      <c r="D10" s="31">
        <f t="shared" si="0"/>
        <v>158000</v>
      </c>
      <c r="E10" s="31">
        <f>SUM('一般公共预算财政拨款基本及项目经济分类总表（八）'!E10)</f>
        <v>158000</v>
      </c>
      <c r="F10" s="31"/>
    </row>
    <row r="11" ht="33" customHeight="1" spans="1:6">
      <c r="A11" s="93" t="str">
        <f>'一般公共预算财政拨款基本及项目经济分类总表（八）'!A11</f>
        <v>2089999</v>
      </c>
      <c r="B11" s="93" t="str">
        <f>'一般公共预算财政拨款基本及项目经济分类总表（八）'!B11</f>
        <v>其他社会保障和就业支出</v>
      </c>
      <c r="C11" s="93" t="str">
        <f>'一般公共预算财政拨款基本及项目经济分类总表（八）'!C11</f>
        <v>失业、工伤保险缴费</v>
      </c>
      <c r="D11" s="31">
        <f t="shared" si="0"/>
        <v>48877</v>
      </c>
      <c r="E11" s="31">
        <f>SUM('一般公共预算财政拨款基本及项目经济分类总表（八）'!E11)</f>
        <v>48877</v>
      </c>
      <c r="F11" s="31"/>
    </row>
    <row r="12" ht="33" customHeight="1" spans="1:6">
      <c r="A12" s="93" t="str">
        <f>'一般公共预算财政拨款基本及项目经济分类总表（八）'!A12</f>
        <v>2101101</v>
      </c>
      <c r="B12" s="93" t="str">
        <f>'一般公共预算财政拨款基本及项目经济分类总表（八）'!B12</f>
        <v>行政单位医疗</v>
      </c>
      <c r="C12" s="93" t="str">
        <f>'一般公共预算财政拨款基本及项目经济分类总表（八）'!C12</f>
        <v>职工基本医疗保险缴费</v>
      </c>
      <c r="D12" s="31">
        <f t="shared" si="0"/>
        <v>305157</v>
      </c>
      <c r="E12" s="31">
        <f>SUM('一般公共预算财政拨款基本及项目经济分类总表（八）'!E12)</f>
        <v>305157</v>
      </c>
      <c r="F12" s="31"/>
    </row>
    <row r="13" ht="33" customHeight="1" spans="1:6">
      <c r="A13" s="93" t="str">
        <f>'一般公共预算财政拨款基本及项目经济分类总表（八）'!A13</f>
        <v>2101102</v>
      </c>
      <c r="B13" s="93" t="str">
        <f>'一般公共预算财政拨款基本及项目经济分类总表（八）'!B13</f>
        <v>事业单位医疗</v>
      </c>
      <c r="C13" s="93" t="str">
        <f>'一般公共预算财政拨款基本及项目经济分类总表（八）'!C13</f>
        <v>职工基本医疗保险缴费</v>
      </c>
      <c r="D13" s="31">
        <f t="shared" si="0"/>
        <v>137397</v>
      </c>
      <c r="E13" s="31">
        <f>SUM('一般公共预算财政拨款基本及项目经济分类总表（八）'!E13)</f>
        <v>137397</v>
      </c>
      <c r="F13" s="31"/>
    </row>
    <row r="14" ht="33" customHeight="1" spans="1:6">
      <c r="A14" s="93" t="str">
        <f>'一般公共预算财政拨款基本及项目经济分类总表（八）'!A14</f>
        <v>2210201</v>
      </c>
      <c r="B14" s="93" t="str">
        <f>'一般公共预算财政拨款基本及项目经济分类总表（八）'!B14</f>
        <v>住房公积金</v>
      </c>
      <c r="C14" s="93" t="str">
        <f>'一般公共预算财政拨款基本及项目经济分类总表（八）'!C14</f>
        <v>住房公积金</v>
      </c>
      <c r="D14" s="31">
        <f t="shared" si="0"/>
        <v>787551</v>
      </c>
      <c r="E14" s="31">
        <f>SUM('一般公共预算财政拨款基本及项目经济分类总表（八）'!E14)</f>
        <v>787551</v>
      </c>
      <c r="F14" s="31"/>
    </row>
    <row r="15" ht="33" customHeight="1" spans="1:6">
      <c r="A15" s="93">
        <f>'一般公共预算财政拨款基本及项目经济分类总表（八）'!A15</f>
        <v>2080899</v>
      </c>
      <c r="B15" s="93" t="str">
        <f>'一般公共预算财政拨款基本及项目经济分类总表（八）'!B15</f>
        <v>其他优抚支出</v>
      </c>
      <c r="C15" s="93" t="str">
        <f>'一般公共预算财政拨款基本及项目经济分类总表（八）'!C15</f>
        <v>遗属人员补助金</v>
      </c>
      <c r="D15" s="31">
        <f t="shared" si="0"/>
        <v>34000</v>
      </c>
      <c r="E15" s="31">
        <f>SUM('一般公共预算财政拨款基本及项目经济分类总表（八）'!E18)</f>
        <v>0</v>
      </c>
      <c r="F15" s="31">
        <f>SUM('一般公共预算财政拨款基本及项目经济分类总表（八）'!F15)</f>
        <v>34000</v>
      </c>
    </row>
    <row r="16" ht="33" customHeight="1" spans="1:6">
      <c r="A16" s="93" t="str">
        <f>'一般公共预算财政拨款基本及项目经济分类总表（八）'!A16</f>
        <v>2120102</v>
      </c>
      <c r="B16" s="93" t="str">
        <f>'一般公共预算财政拨款基本及项目经济分类总表（八）'!B16</f>
        <v>一般行政管理事务</v>
      </c>
      <c r="C16" s="93" t="str">
        <f>'一般公共预算财政拨款基本及项目经济分类总表（八）'!C16</f>
        <v>住建管理事务</v>
      </c>
      <c r="D16" s="31">
        <f t="shared" si="0"/>
        <v>500000</v>
      </c>
      <c r="E16" s="31">
        <f>SUM('一般公共预算财政拨款基本及项目经济分类总表（八）'!E19)</f>
        <v>0</v>
      </c>
      <c r="F16" s="31">
        <f>SUM('一般公共预算财政拨款基本及项目经济分类总表（八）'!F16)</f>
        <v>500000</v>
      </c>
    </row>
    <row r="17" ht="33" customHeight="1" spans="1:6">
      <c r="A17" s="93" t="str">
        <f>'一般公共预算财政拨款基本及项目经济分类总表（八）'!A17</f>
        <v>2120102</v>
      </c>
      <c r="B17" s="93" t="str">
        <f>'一般公共预算财政拨款基本及项目经济分类总表（八）'!B17</f>
        <v>一般行政管理事务</v>
      </c>
      <c r="C17" s="93" t="str">
        <f>'一般公共预算财政拨款基本及项目经济分类总表（八）'!C17</f>
        <v>单位人员缴纳保险项目</v>
      </c>
      <c r="D17" s="31">
        <f t="shared" si="0"/>
        <v>230000</v>
      </c>
      <c r="E17" s="31">
        <f>SUM('一般公共预算财政拨款基本及项目经济分类总表（八）'!E60)</f>
        <v>0</v>
      </c>
      <c r="F17" s="31">
        <f>SUM('一般公共预算财政拨款基本及项目经济分类总表（八）'!F17)</f>
        <v>230000</v>
      </c>
    </row>
    <row r="18" ht="33" customHeight="1" spans="1:6">
      <c r="A18" s="93" t="str">
        <f>'一般公共预算财政拨款基本及项目经济分类总表（八）'!A18</f>
        <v>2120102</v>
      </c>
      <c r="B18" s="93" t="str">
        <f>'一般公共预算财政拨款基本及项目经济分类总表（八）'!B18</f>
        <v>一般行政管理事务</v>
      </c>
      <c r="C18" s="93" t="str">
        <f>'一般公共预算财政拨款基本及项目经济分类总表（八）'!C18</f>
        <v>公园广场等管护人员费用</v>
      </c>
      <c r="D18" s="31">
        <f t="shared" si="0"/>
        <v>2350000</v>
      </c>
      <c r="E18" s="31">
        <f>SUM('一般公共预算财政拨款基本及项目经济分类总表（八）'!E61)</f>
        <v>0</v>
      </c>
      <c r="F18" s="31">
        <f>SUM('一般公共预算财政拨款基本及项目经济分类总表（八）'!F18)</f>
        <v>2350000</v>
      </c>
    </row>
    <row r="19" ht="33" customHeight="1" spans="1:6">
      <c r="A19" s="93" t="str">
        <f>'一般公共预算财政拨款基本及项目经济分类总表（八）'!A19</f>
        <v>2120102</v>
      </c>
      <c r="B19" s="93" t="str">
        <f>'一般公共预算财政拨款基本及项目经济分类总表（八）'!B19</f>
        <v>一般行政管理事务</v>
      </c>
      <c r="C19" s="93" t="str">
        <f>'一般公共预算财政拨款基本及项目经济分类总表（八）'!C19</f>
        <v>房产管理事务</v>
      </c>
      <c r="D19" s="31">
        <f t="shared" si="0"/>
        <v>100000</v>
      </c>
      <c r="E19" s="31"/>
      <c r="F19" s="31">
        <f>SUM('一般公共预算财政拨款基本及项目经济分类总表（八）'!F19)</f>
        <v>100000</v>
      </c>
    </row>
    <row r="20" ht="33" customHeight="1" spans="1:6">
      <c r="A20" s="93" t="str">
        <f>'一般公共预算财政拨款基本及项目经济分类总表（八）'!A20</f>
        <v>2120102</v>
      </c>
      <c r="B20" s="93" t="str">
        <f>'一般公共预算财政拨款基本及项目经济分类总表（八）'!B20</f>
        <v>一般行政管理事务</v>
      </c>
      <c r="C20" s="93" t="str">
        <f>'一般公共预算财政拨款基本及项目经济分类总表（八）'!C20</f>
        <v>军转干部住房补贴</v>
      </c>
      <c r="D20" s="31">
        <f t="shared" si="0"/>
        <v>21300</v>
      </c>
      <c r="E20" s="31"/>
      <c r="F20" s="31">
        <f>SUM('一般公共预算财政拨款基本及项目经济分类总表（八）'!F20)</f>
        <v>21300</v>
      </c>
    </row>
    <row r="21" ht="33" customHeight="1" spans="1:6">
      <c r="A21" s="93" t="str">
        <f>'一般公共预算财政拨款基本及项目经济分类总表（八）'!A21</f>
        <v>2120102</v>
      </c>
      <c r="B21" s="93" t="str">
        <f>'一般公共预算财政拨款基本及项目经济分类总表（八）'!B21</f>
        <v>一般行政管理事务</v>
      </c>
      <c r="C21" s="93" t="str">
        <f>'一般公共预算财政拨款基本及项目经济分类总表（八）'!C21</f>
        <v>城北公园及北环路租地款</v>
      </c>
      <c r="D21" s="31">
        <f t="shared" si="0"/>
        <v>148300</v>
      </c>
      <c r="E21" s="31"/>
      <c r="F21" s="31">
        <f>SUM('一般公共预算财政拨款基本及项目经济分类总表（八）'!F21)</f>
        <v>148300</v>
      </c>
    </row>
    <row r="22" ht="33" customHeight="1" spans="1:6">
      <c r="A22" s="93" t="str">
        <f>'一般公共预算财政拨款基本及项目经济分类总表（八）'!A22</f>
        <v>2120399</v>
      </c>
      <c r="B22" s="93" t="str">
        <f>'一般公共预算财政拨款基本及项目经济分类总表（八）'!B22</f>
        <v>其他城乡社区公共设施支出</v>
      </c>
      <c r="C22" s="93" t="str">
        <f>'一般公共预算财政拨款基本及项目经济分类总表（八）'!C22</f>
        <v>路灯电费</v>
      </c>
      <c r="D22" s="31">
        <f t="shared" si="0"/>
        <v>1500000</v>
      </c>
      <c r="E22" s="31"/>
      <c r="F22" s="31">
        <f>SUM('一般公共预算财政拨款基本及项目经济分类总表（八）'!F22)</f>
        <v>1500000</v>
      </c>
    </row>
    <row r="23" ht="33" customHeight="1" spans="1:6">
      <c r="A23" s="93" t="str">
        <f>'一般公共预算财政拨款基本及项目经济分类总表（八）'!A23</f>
        <v>2120399</v>
      </c>
      <c r="B23" s="93" t="str">
        <f>'一般公共预算财政拨款基本及项目经济分类总表（八）'!B23</f>
        <v>其他城乡社区公共设施支出</v>
      </c>
      <c r="C23" s="93" t="str">
        <f>'一般公共预算财政拨款基本及项目经济分类总表（八）'!C23</f>
        <v>代扣各项工程水土保持费</v>
      </c>
      <c r="D23" s="31">
        <f t="shared" si="0"/>
        <v>216600</v>
      </c>
      <c r="E23" s="31"/>
      <c r="F23" s="31">
        <f>SUM('一般公共预算财政拨款基本及项目经济分类总表（八）'!F23)</f>
        <v>216600</v>
      </c>
    </row>
    <row r="24" ht="33" customHeight="1" spans="1:6">
      <c r="A24" s="93" t="str">
        <f>'一般公共预算财政拨款基本及项目经济分类总表（八）'!A24</f>
        <v>2120399</v>
      </c>
      <c r="B24" s="93" t="str">
        <f>'一般公共预算财政拨款基本及项目经济分类总表（八）'!B24</f>
        <v>其他城乡社区公共设施支出</v>
      </c>
      <c r="C24" s="93" t="str">
        <f>'一般公共预算财政拨款基本及项目经济分类总表（八）'!C24</f>
        <v>农村生活垃圾中转站运行费用</v>
      </c>
      <c r="D24" s="31">
        <f t="shared" si="0"/>
        <v>750000</v>
      </c>
      <c r="E24" s="31"/>
      <c r="F24" s="31">
        <f>SUM('一般公共预算财政拨款基本及项目经济分类总表（八）'!F24)</f>
        <v>750000</v>
      </c>
    </row>
    <row r="25" ht="33" customHeight="1" spans="1:6">
      <c r="A25" s="93" t="str">
        <f>'一般公共预算财政拨款基本及项目经济分类总表（八）'!A25</f>
        <v>2110302</v>
      </c>
      <c r="B25" s="93" t="str">
        <f>'一般公共预算财政拨款基本及项目经济分类总表（八）'!B25</f>
        <v>水体</v>
      </c>
      <c r="C25" s="93" t="str">
        <f>'一般公共预算财政拨款基本及项目经济分类总表（八）'!C25</f>
        <v>汇源污水处理站委托运行项目</v>
      </c>
      <c r="D25" s="31">
        <f t="shared" si="0"/>
        <v>1209900</v>
      </c>
      <c r="E25" s="31"/>
      <c r="F25" s="31">
        <f>SUM('一般公共预算财政拨款基本及项目经济分类总表（八）'!F25)</f>
        <v>1209900</v>
      </c>
    </row>
    <row r="26" ht="33" customHeight="1" spans="1:6">
      <c r="A26" s="93" t="str">
        <f>'一般公共预算财政拨款基本及项目经济分类总表（八）'!A26</f>
        <v>2110302</v>
      </c>
      <c r="B26" s="93" t="str">
        <f>'一般公共预算财政拨款基本及项目经济分类总表（八）'!B26</f>
        <v>水体</v>
      </c>
      <c r="C26" s="93" t="str">
        <f>'一般公共预算财政拨款基本及项目经济分类总表（八）'!C26</f>
        <v>荣河汉薛污水处理厂委托运行项目</v>
      </c>
      <c r="D26" s="31">
        <f t="shared" si="0"/>
        <v>477900</v>
      </c>
      <c r="E26" s="31"/>
      <c r="F26" s="31">
        <f>SUM('一般公共预算财政拨款基本及项目经济分类总表（八）'!F26)</f>
        <v>477900</v>
      </c>
    </row>
    <row r="27" ht="33" customHeight="1" spans="1:6">
      <c r="A27" s="93" t="str">
        <f>'一般公共预算财政拨款基本及项目经济分类总表（八）'!A27</f>
        <v>2110302</v>
      </c>
      <c r="B27" s="93" t="str">
        <f>'一般公共预算财政拨款基本及项目经济分类总表（八）'!B27</f>
        <v>水体</v>
      </c>
      <c r="C27" s="93" t="str">
        <f>'一般公共预算财政拨款基本及项目经济分类总表（八）'!C27</f>
        <v>裴庄通化污水处理站委托运行项目</v>
      </c>
      <c r="D27" s="31">
        <f t="shared" si="0"/>
        <v>400000</v>
      </c>
      <c r="E27" s="31"/>
      <c r="F27" s="31">
        <f>SUM('一般公共预算财政拨款基本及项目经济分类总表（八）'!F27)</f>
        <v>400000</v>
      </c>
    </row>
    <row r="28" ht="33" customHeight="1" spans="1:6">
      <c r="A28" s="93" t="str">
        <f>'一般公共预算财政拨款基本及项目经济分类总表（八）'!A28</f>
        <v>2120399</v>
      </c>
      <c r="B28" s="93" t="str">
        <f>'一般公共预算财政拨款基本及项目经济分类总表（八）'!B28</f>
        <v>其他城乡社区公共设施支出</v>
      </c>
      <c r="C28" s="93" t="str">
        <f>'一般公共预算财政拨款基本及项目经济分类总表（八）'!C28</f>
        <v>环卫精细化作业购买服务项目</v>
      </c>
      <c r="D28" s="31">
        <f t="shared" si="0"/>
        <v>7800000</v>
      </c>
      <c r="E28" s="31"/>
      <c r="F28" s="31">
        <f>SUM('一般公共预算财政拨款基本及项目经济分类总表（八）'!F28)</f>
        <v>7800000</v>
      </c>
    </row>
    <row r="29" ht="33" customHeight="1" spans="1:6">
      <c r="A29" s="93" t="str">
        <f>'一般公共预算财政拨款基本及项目经济分类总表（八）'!A29</f>
        <v>2110302</v>
      </c>
      <c r="B29" s="93" t="str">
        <f>'一般公共预算财政拨款基本及项目经济分类总表（八）'!B29</f>
        <v>水体</v>
      </c>
      <c r="C29" s="93" t="str">
        <f>'一般公共预算财政拨款基本及项目经济分类总表（八）'!C29</f>
        <v>荣碧污水处理厂运行费用</v>
      </c>
      <c r="D29" s="31">
        <f t="shared" si="0"/>
        <v>3900000</v>
      </c>
      <c r="E29" s="31"/>
      <c r="F29" s="31">
        <f>SUM('一般公共预算财政拨款基本及项目经济分类总表（八）'!F29)</f>
        <v>3900000</v>
      </c>
    </row>
    <row r="30" ht="33" customHeight="1" spans="1:6">
      <c r="A30" s="93" t="str">
        <f>'一般公共预算财政拨款基本及项目经济分类总表（八）'!A30</f>
        <v>2120399</v>
      </c>
      <c r="B30" s="93" t="str">
        <f>'一般公共预算财政拨款基本及项目经济分类总表（八）'!B30</f>
        <v>其他城乡社区公共设施支出</v>
      </c>
      <c r="C30" s="93" t="str">
        <f>'一般公共预算财政拨款基本及项目经济分类总表（八）'!C30</f>
        <v>餐厨垃圾车运行费用</v>
      </c>
      <c r="D30" s="31">
        <f t="shared" si="0"/>
        <v>200000</v>
      </c>
      <c r="E30" s="31"/>
      <c r="F30" s="31">
        <f>SUM('一般公共预算财政拨款基本及项目经济分类总表（八）'!F30)</f>
        <v>200000</v>
      </c>
    </row>
    <row r="31" ht="33" customHeight="1" spans="1:6">
      <c r="A31" s="93" t="str">
        <f>'一般公共预算财政拨款基本及项目经济分类总表（八）'!A31</f>
        <v>2120399</v>
      </c>
      <c r="B31" s="93" t="str">
        <f>'一般公共预算财政拨款基本及项目经济分类总表（八）'!B31</f>
        <v>其他城乡社区公共设施支出</v>
      </c>
      <c r="C31" s="93" t="str">
        <f>'一般公共预算财政拨款基本及项目经济分类总表（八）'!C31</f>
        <v>雾炮车运行费用</v>
      </c>
      <c r="D31" s="31">
        <f t="shared" si="0"/>
        <v>323000</v>
      </c>
      <c r="E31" s="31"/>
      <c r="F31" s="31">
        <f>SUM('一般公共预算财政拨款基本及项目经济分类总表（八）'!F31)</f>
        <v>323000</v>
      </c>
    </row>
    <row r="32" ht="33" customHeight="1" spans="1:6">
      <c r="A32" s="93" t="str">
        <f>'一般公共预算财政拨款基本及项目经济分类总表（八）'!A32</f>
        <v>2120399</v>
      </c>
      <c r="B32" s="93" t="str">
        <f>'一般公共预算财政拨款基本及项目经济分类总表（八）'!B32</f>
        <v>其他城乡社区公共设施支出</v>
      </c>
      <c r="C32" s="93" t="str">
        <f>'一般公共预算财政拨款基本及项目经济分类总表（八）'!C32</f>
        <v>飞云路（南环街—北环街）雨污分流综合改造工程设计费</v>
      </c>
      <c r="D32" s="31">
        <f t="shared" si="0"/>
        <v>1160000</v>
      </c>
      <c r="E32" s="31"/>
      <c r="F32" s="31">
        <f>SUM('一般公共预算财政拨款基本及项目经济分类总表（八）'!F32)</f>
        <v>1160000</v>
      </c>
    </row>
    <row r="33" ht="33" customHeight="1" spans="1:6">
      <c r="A33" s="93" t="str">
        <f>'一般公共预算财政拨款基本及项目经济分类总表（八）'!A33</f>
        <v>2120399</v>
      </c>
      <c r="B33" s="93" t="str">
        <f>'一般公共预算财政拨款基本及项目经济分类总表（八）'!B33</f>
        <v>其他城乡社区公共设施支出</v>
      </c>
      <c r="C33" s="93" t="str">
        <f>'一般公共预算财政拨款基本及项目经济分类总表（八）'!C33</f>
        <v>后土街（西内环—宝鼎路）雨污分流综合改造工程设计费</v>
      </c>
      <c r="D33" s="31">
        <f t="shared" si="0"/>
        <v>1130000</v>
      </c>
      <c r="E33" s="31"/>
      <c r="F33" s="31">
        <f>SUM('一般公共预算财政拨款基本及项目经济分类总表（八）'!F33)</f>
        <v>1130000</v>
      </c>
    </row>
    <row r="34" ht="33" customHeight="1" spans="1:6">
      <c r="A34" s="93" t="str">
        <f>'一般公共预算财政拨款基本及项目经济分类总表（八）'!A34</f>
        <v>2120399</v>
      </c>
      <c r="B34" s="93" t="str">
        <f>'一般公共预算财政拨款基本及项目经济分类总表（八）'!B34</f>
        <v>其他城乡社区公共设施支出</v>
      </c>
      <c r="C34" s="93" t="str">
        <f>'一般公共预算财政拨款基本及项目经济分类总表（八）'!C34</f>
        <v>水毁塌陷维修项目</v>
      </c>
      <c r="D34" s="31">
        <f t="shared" si="0"/>
        <v>353300</v>
      </c>
      <c r="E34" s="31"/>
      <c r="F34" s="31">
        <f>SUM('一般公共预算财政拨款基本及项目经济分类总表（八）'!F34)</f>
        <v>353300</v>
      </c>
    </row>
    <row r="35" ht="33" customHeight="1" spans="1:6">
      <c r="A35" s="93" t="str">
        <f>'一般公共预算财政拨款基本及项目经济分类总表（八）'!A35</f>
        <v>2120399</v>
      </c>
      <c r="B35" s="93" t="str">
        <f>'一般公共预算财政拨款基本及项目经济分类总表（八）'!B35</f>
        <v>其他城乡社区公共设施支出</v>
      </c>
      <c r="C35" s="93" t="str">
        <f>'一般公共预算财政拨款基本及项目经济分类总表（八）'!C35</f>
        <v>南沟大桥抢修工程</v>
      </c>
      <c r="D35" s="31">
        <f t="shared" si="0"/>
        <v>18900</v>
      </c>
      <c r="E35" s="31"/>
      <c r="F35" s="31">
        <f>SUM('一般公共预算财政拨款基本及项目经济分类总表（八）'!F35)</f>
        <v>18900</v>
      </c>
    </row>
    <row r="36" ht="33" customHeight="1" spans="1:6">
      <c r="A36" s="93" t="str">
        <f>'一般公共预算财政拨款基本及项目经济分类总表（八）'!A36</f>
        <v>2120399</v>
      </c>
      <c r="B36" s="93" t="str">
        <f>'一般公共预算财政拨款基本及项目经济分类总表（八）'!B36</f>
        <v>其他城乡社区公共设施支出</v>
      </c>
      <c r="C36" s="93" t="str">
        <f>'一般公共预算财政拨款基本及项目经济分类总表（八）'!C36</f>
        <v>后土街(原蔬菜市场)停车场及公厕资金</v>
      </c>
      <c r="D36" s="31">
        <f t="shared" si="0"/>
        <v>131200</v>
      </c>
      <c r="E36" s="31"/>
      <c r="F36" s="31">
        <f>SUM('一般公共预算财政拨款基本及项目经济分类总表（八）'!F36)</f>
        <v>131200</v>
      </c>
    </row>
    <row r="37" ht="33" customHeight="1" spans="1:6">
      <c r="A37" s="93" t="str">
        <f>'一般公共预算财政拨款基本及项目经济分类总表（八）'!A37</f>
        <v>2120399</v>
      </c>
      <c r="B37" s="93" t="str">
        <f>'一般公共预算财政拨款基本及项目经济分类总表（八）'!B37</f>
        <v>其他城乡社区公共设施支出</v>
      </c>
      <c r="C37" s="93" t="str">
        <f>'一般公共预算财政拨款基本及项目经济分类总表（八）'!C37</f>
        <v>东高速口亮化工程</v>
      </c>
      <c r="D37" s="31">
        <f t="shared" si="0"/>
        <v>415200</v>
      </c>
      <c r="E37" s="31"/>
      <c r="F37" s="31">
        <f>SUM('一般公共预算财政拨款基本及项目经济分类总表（八）'!F37)</f>
        <v>415200</v>
      </c>
    </row>
    <row r="38" ht="33" customHeight="1" spans="1:6">
      <c r="A38" s="93" t="str">
        <f>'一般公共预算财政拨款基本及项目经济分类总表（八）'!A38</f>
        <v>2120399</v>
      </c>
      <c r="B38" s="93" t="str">
        <f>'一般公共预算财政拨款基本及项目经济分类总表（八）'!B38</f>
        <v>其他城乡社区公共设施支出</v>
      </c>
      <c r="C38" s="93" t="str">
        <f>'一般公共预算财政拨款基本及项目经济分类总表（八）'!C38</f>
        <v>人民公园亮化、照明设施提升改造工程</v>
      </c>
      <c r="D38" s="31">
        <f t="shared" si="0"/>
        <v>476000</v>
      </c>
      <c r="E38" s="31"/>
      <c r="F38" s="31">
        <f>SUM('一般公共预算财政拨款基本及项目经济分类总表（八）'!F38)</f>
        <v>476000</v>
      </c>
    </row>
    <row r="39" ht="33" customHeight="1" spans="1:6">
      <c r="A39" s="93" t="str">
        <f>'一般公共预算财政拨款基本及项目经济分类总表（八）'!A39</f>
        <v>2120399</v>
      </c>
      <c r="B39" s="93" t="str">
        <f>'一般公共预算财政拨款基本及项目经济分类总表（八）'!B39</f>
        <v>其他城乡社区公共设施支出</v>
      </c>
      <c r="C39" s="93" t="str">
        <f>'一般公共预算财政拨款基本及项目经济分类总表（八）'!C39</f>
        <v>人民公园公共卫生间拆除并新建工程</v>
      </c>
      <c r="D39" s="31">
        <f t="shared" ref="D39:D68" si="1">SUM(E39:F39)</f>
        <v>322000</v>
      </c>
      <c r="E39" s="31"/>
      <c r="F39" s="31">
        <f>SUM('一般公共预算财政拨款基本及项目经济分类总表（八）'!F39)</f>
        <v>322000</v>
      </c>
    </row>
    <row r="40" ht="33" customHeight="1" spans="1:6">
      <c r="A40" s="93" t="str">
        <f>'一般公共预算财政拨款基本及项目经济分类总表（八）'!A40</f>
        <v>2120399</v>
      </c>
      <c r="B40" s="93" t="str">
        <f>'一般公共预算财政拨款基本及项目经济分类总表（八）'!B40</f>
        <v>其他城乡社区公共设施支出</v>
      </c>
      <c r="C40" s="93" t="str">
        <f>'一般公共预算财政拨款基本及项目经济分类总表（八）'!C40</f>
        <v>人民公园健身、游乐设施提升改造工程</v>
      </c>
      <c r="D40" s="31">
        <f t="shared" si="1"/>
        <v>1568600</v>
      </c>
      <c r="E40" s="31"/>
      <c r="F40" s="31">
        <f>SUM('一般公共预算财政拨款基本及项目经济分类总表（八）'!F40)</f>
        <v>1568600</v>
      </c>
    </row>
    <row r="41" ht="33" customHeight="1" spans="1:6">
      <c r="A41" s="93" t="str">
        <f>'一般公共预算财政拨款基本及项目经济分类总表（八）'!A41</f>
        <v>2110302</v>
      </c>
      <c r="B41" s="93" t="str">
        <f>'一般公共预算财政拨款基本及项目经济分类总表（八）'!B41</f>
        <v>水体</v>
      </c>
      <c r="C41" s="93" t="str">
        <f>'一般公共预算财政拨款基本及项目经济分类总表（八）'!C41</f>
        <v>汇源农副产品工业园污水处理站一期工程</v>
      </c>
      <c r="D41" s="31">
        <f t="shared" si="1"/>
        <v>1241700</v>
      </c>
      <c r="E41" s="31"/>
      <c r="F41" s="31">
        <f>SUM('一般公共预算财政拨款基本及项目经济分类总表（八）'!F41)</f>
        <v>1241700</v>
      </c>
    </row>
    <row r="42" ht="33" customHeight="1" spans="1:6">
      <c r="A42" s="93" t="str">
        <f>'一般公共预算财政拨款基本及项目经济分类总表（八）'!A42</f>
        <v>2120399</v>
      </c>
      <c r="B42" s="93" t="str">
        <f>'一般公共预算财政拨款基本及项目经济分类总表（八）'!B42</f>
        <v>其他城乡社区公共设施支出</v>
      </c>
      <c r="C42" s="93" t="str">
        <f>'一般公共预算财政拨款基本及项目经济分类总表（八）'!C42</f>
        <v>后土大道与宝鼎路十字口西北角尉氏口腔房屋拆除款及周边环境费用</v>
      </c>
      <c r="D42" s="31">
        <f t="shared" si="1"/>
        <v>29300</v>
      </c>
      <c r="E42" s="31"/>
      <c r="F42" s="31">
        <f>SUM('一般公共预算财政拨款基本及项目经济分类总表（八）'!F42)</f>
        <v>29300</v>
      </c>
    </row>
    <row r="43" ht="33" customHeight="1" spans="1:6">
      <c r="A43" s="93" t="str">
        <f>'一般公共预算财政拨款基本及项目经济分类总表（八）'!A43</f>
        <v>2120399</v>
      </c>
      <c r="B43" s="93" t="str">
        <f>'一般公共预算财政拨款基本及项目经济分类总表（八）'!B43</f>
        <v>其他城乡社区公共设施支出</v>
      </c>
      <c r="C43" s="93" t="str">
        <f>'一般公共预算财政拨款基本及项目经济分类总表（八）'!C43</f>
        <v>文苑小区南端巷道土墙抢修款</v>
      </c>
      <c r="D43" s="31">
        <f t="shared" si="1"/>
        <v>38200</v>
      </c>
      <c r="E43" s="31"/>
      <c r="F43" s="31">
        <f>SUM('一般公共预算财政拨款基本及项目经济分类总表（八）'!F43)</f>
        <v>38200</v>
      </c>
    </row>
    <row r="44" ht="33" customHeight="1" spans="1:6">
      <c r="A44" s="93" t="str">
        <f>'一般公共预算财政拨款基本及项目经济分类总表（八）'!A44</f>
        <v>2120399</v>
      </c>
      <c r="B44" s="93" t="str">
        <f>'一般公共预算财政拨款基本及项目经济分类总表（八）'!B44</f>
        <v>其他城乡社区公共设施支出</v>
      </c>
      <c r="C44" s="93" t="str">
        <f>'一般公共预算财政拨款基本及项目经济分类总表（八）'!C44</f>
        <v>北环路污水截留工程款</v>
      </c>
      <c r="D44" s="31">
        <f t="shared" si="1"/>
        <v>596200</v>
      </c>
      <c r="E44" s="31"/>
      <c r="F44" s="31">
        <f>SUM('一般公共预算财政拨款基本及项目经济分类总表（八）'!F44)</f>
        <v>596200</v>
      </c>
    </row>
    <row r="45" ht="33" customHeight="1" spans="1:6">
      <c r="A45" s="93" t="str">
        <f>'一般公共预算财政拨款基本及项目经济分类总表（八）'!A45</f>
        <v>2120399</v>
      </c>
      <c r="B45" s="93" t="str">
        <f>'一般公共预算财政拨款基本及项目经济分类总表（八）'!B45</f>
        <v>其他城乡社区公共设施支出</v>
      </c>
      <c r="C45" s="93" t="str">
        <f>'一般公共预算财政拨款基本及项目经济分类总表（八）'!C45</f>
        <v>王勃街（汾阴路-恒磁北路）         道路工程</v>
      </c>
      <c r="D45" s="31">
        <f t="shared" si="1"/>
        <v>1033000</v>
      </c>
      <c r="E45" s="31"/>
      <c r="F45" s="31">
        <f>SUM('一般公共预算财政拨款基本及项目经济分类总表（八）'!F45)</f>
        <v>1033000</v>
      </c>
    </row>
    <row r="46" ht="33" customHeight="1" spans="1:6">
      <c r="A46" s="93" t="str">
        <f>'一般公共预算财政拨款基本及项目经济分类总表（八）'!A46</f>
        <v>2120399</v>
      </c>
      <c r="B46" s="93" t="str">
        <f>'一般公共预算财政拨款基本及项目经济分类总表（八）'!B46</f>
        <v>其他城乡社区公共设施支出</v>
      </c>
      <c r="C46" s="93" t="str">
        <f>'一般公共预算财政拨款基本及项目经济分类总表（八）'!C46</f>
        <v>华康北路（汇源街-北环路）         道路工程</v>
      </c>
      <c r="D46" s="31">
        <f t="shared" si="1"/>
        <v>1343500</v>
      </c>
      <c r="E46" s="31"/>
      <c r="F46" s="31">
        <f>SUM('一般公共预算财政拨款基本及项目经济分类总表（八）'!F46)</f>
        <v>1343500</v>
      </c>
    </row>
    <row r="47" ht="33" customHeight="1" spans="1:6">
      <c r="A47" s="93" t="str">
        <f>'一般公共预算财政拨款基本及项目经济分类总表（八）'!A47</f>
        <v>2120399</v>
      </c>
      <c r="B47" s="93" t="str">
        <f>'一般公共预算财政拨款基本及项目经济分类总表（八）'!B47</f>
        <v>其他城乡社区公共设施支出</v>
      </c>
      <c r="C47" s="93" t="str">
        <f>'一般公共预算财政拨款基本及项目经济分类总表（八）'!C47</f>
        <v>新建南路、汇源街2座停车场工程</v>
      </c>
      <c r="D47" s="31">
        <f t="shared" si="1"/>
        <v>349700</v>
      </c>
      <c r="E47" s="31"/>
      <c r="F47" s="31">
        <f>SUM('一般公共预算财政拨款基本及项目经济分类总表（八）'!F47)</f>
        <v>349700</v>
      </c>
    </row>
    <row r="48" ht="33" customHeight="1" spans="1:6">
      <c r="A48" s="93" t="str">
        <f>'一般公共预算财政拨款基本及项目经济分类总表（八）'!A48</f>
        <v>2120399</v>
      </c>
      <c r="B48" s="93" t="str">
        <f>'一般公共预算财政拨款基本及项目经济分类总表（八）'!B48</f>
        <v>其他城乡社区公共设施支出</v>
      </c>
      <c r="C48" s="93" t="str">
        <f>'一般公共预算财政拨款基本及项目经济分类总表（八）'!C48</f>
        <v>城市防洪末端渠系改造工程</v>
      </c>
      <c r="D48" s="31">
        <f t="shared" si="1"/>
        <v>2985500</v>
      </c>
      <c r="E48" s="31"/>
      <c r="F48" s="31">
        <f>SUM('一般公共预算财政拨款基本及项目经济分类总表（八）'!F48)</f>
        <v>2985500</v>
      </c>
    </row>
    <row r="49" ht="33" customHeight="1" spans="1:6">
      <c r="A49" s="93" t="str">
        <f>'一般公共预算财政拨款基本及项目经济分类总表（八）'!A49</f>
        <v>2120399</v>
      </c>
      <c r="B49" s="93" t="str">
        <f>'一般公共预算财政拨款基本及项目经济分类总表（八）'!B49</f>
        <v>其他城乡社区公共设施支出</v>
      </c>
      <c r="C49" s="93" t="str">
        <f>'一般公共预算财政拨款基本及项目经济分类总表（八）'!C49</f>
        <v>宝鼎路(北环路-后土大道)        机非隔离带绿化提升改造工程</v>
      </c>
      <c r="D49" s="31">
        <f t="shared" si="1"/>
        <v>1600000</v>
      </c>
      <c r="E49" s="31">
        <f>SUM('一般公共预算财政拨款基本及项目经济分类总表（八）'!E68)</f>
        <v>0</v>
      </c>
      <c r="F49" s="31">
        <f>SUM('一般公共预算财政拨款基本及项目经济分类总表（八）'!F49)</f>
        <v>1600000</v>
      </c>
    </row>
    <row r="50" ht="33" customHeight="1" spans="1:6">
      <c r="A50" s="93" t="str">
        <f>'一般公共预算财政拨款基本及项目经济分类总表（八）'!A50</f>
        <v>2120399</v>
      </c>
      <c r="B50" s="93" t="str">
        <f>'一般公共预算财政拨款基本及项目经济分类总表（八）'!B50</f>
        <v>其他城乡社区公共设施支出</v>
      </c>
      <c r="C50" s="93" t="str">
        <f>'一般公共预算财政拨款基本及项目经济分类总表（八）'!C50</f>
        <v>城东片区老旧街区改造工程</v>
      </c>
      <c r="D50" s="31">
        <f t="shared" si="1"/>
        <v>2390000</v>
      </c>
      <c r="E50" s="31">
        <f>SUM('一般公共预算财政拨款基本及项目经济分类总表（八）'!E69)</f>
        <v>0</v>
      </c>
      <c r="F50" s="31">
        <f>SUM('一般公共预算财政拨款基本及项目经济分类总表（八）'!F50)</f>
        <v>2390000</v>
      </c>
    </row>
    <row r="51" ht="33" customHeight="1" spans="1:6">
      <c r="A51" s="93" t="str">
        <f>'一般公共预算财政拨款基本及项目经济分类总表（八）'!A51</f>
        <v>2110302</v>
      </c>
      <c r="B51" s="93" t="str">
        <f>'一般公共预算财政拨款基本及项目经济分类总表（八）'!B51</f>
        <v>水体</v>
      </c>
      <c r="C51" s="93" t="str">
        <f>'一般公共预算财政拨款基本及项目经济分类总表（八）'!C51</f>
        <v>城镇生活污水再生利用项目        一期工程</v>
      </c>
      <c r="D51" s="31">
        <f t="shared" si="1"/>
        <v>26000000</v>
      </c>
      <c r="E51" s="31"/>
      <c r="F51" s="31">
        <f>SUM('一般公共预算财政拨款基本及项目经济分类总表（八）'!F51)</f>
        <v>26000000</v>
      </c>
    </row>
    <row r="52" ht="33" customHeight="1" spans="1:6">
      <c r="A52" s="93" t="str">
        <f>'一般公共预算财政拨款基本及项目经济分类总表（八）'!A52</f>
        <v>2120399</v>
      </c>
      <c r="B52" s="93" t="str">
        <f>'一般公共预算财政拨款基本及项目经济分类总表（八）'!B52</f>
        <v>其他城乡社区公共设施支出</v>
      </c>
      <c r="C52" s="93" t="str">
        <f>'一般公共预算财政拨款基本及项目经济分类总表（八）'!C52</f>
        <v>农业开发区北外环西段               (西环路-经一路)绿化工程</v>
      </c>
      <c r="D52" s="31">
        <f t="shared" si="1"/>
        <v>569300</v>
      </c>
      <c r="E52" s="31"/>
      <c r="F52" s="31">
        <f>SUM('一般公共预算财政拨款基本及项目经济分类总表（八）'!F52)</f>
        <v>569300</v>
      </c>
    </row>
    <row r="53" ht="33" customHeight="1" spans="1:6">
      <c r="A53" s="93" t="str">
        <f>'一般公共预算财政拨款基本及项目经济分类总表（八）'!A53</f>
        <v>2120399</v>
      </c>
      <c r="B53" s="93" t="str">
        <f>'一般公共预算财政拨款基本及项目经济分类总表（八）'!B53</f>
        <v>其他城乡社区公共设施支出</v>
      </c>
      <c r="C53" s="93" t="str">
        <f>'一般公共预算财政拨款基本及项目经济分类总表（八）'!C53</f>
        <v>农业开发区西环路               (北环街--北外环西段)绿化工程</v>
      </c>
      <c r="D53" s="31">
        <f t="shared" si="1"/>
        <v>370000</v>
      </c>
      <c r="E53" s="31"/>
      <c r="F53" s="31">
        <f>SUM('一般公共预算财政拨款基本及项目经济分类总表（八）'!F53)</f>
        <v>370000</v>
      </c>
    </row>
    <row r="54" ht="33" customHeight="1" spans="1:6">
      <c r="A54" s="93" t="str">
        <f>'一般公共预算财政拨款基本及项目经济分类总表（八）'!A54</f>
        <v>2120399</v>
      </c>
      <c r="B54" s="93" t="str">
        <f>'一般公共预算财政拨款基本及项目经济分类总表（八）'!B54</f>
        <v>其他城乡社区公共设施支出</v>
      </c>
      <c r="C54" s="93" t="str">
        <f>'一般公共预算财政拨款基本及项目经济分类总表（八）'!C54</f>
        <v>汾阴路东侧(后土大道-孤峰街)道路绿化工程</v>
      </c>
      <c r="D54" s="31">
        <f t="shared" si="1"/>
        <v>1180000</v>
      </c>
      <c r="E54" s="31"/>
      <c r="F54" s="31">
        <f>SUM('一般公共预算财政拨款基本及项目经济分类总表（八）'!F54)</f>
        <v>1180000</v>
      </c>
    </row>
    <row r="55" ht="33" customHeight="1" spans="1:6">
      <c r="A55" s="93" t="str">
        <f>'一般公共预算财政拨款基本及项目经济分类总表（八）'!A55</f>
        <v>2120399</v>
      </c>
      <c r="B55" s="93" t="str">
        <f>'一般公共预算财政拨款基本及项目经济分类总表（八）'!B55</f>
        <v>其他城乡社区公共设施支出</v>
      </c>
      <c r="C55" s="93" t="str">
        <f>'一般公共预算财政拨款基本及项目经济分类总表（八）'!C55</f>
        <v>孤峰街(新建南路-恒磁路)         机非隔离带绿化提升改造工程</v>
      </c>
      <c r="D55" s="31">
        <f t="shared" si="1"/>
        <v>960000</v>
      </c>
      <c r="E55" s="31"/>
      <c r="F55" s="31">
        <f>SUM('一般公共预算财政拨款基本及项目经济分类总表（八）'!F55)</f>
        <v>960000</v>
      </c>
    </row>
    <row r="56" ht="33" customHeight="1" spans="1:6">
      <c r="A56" s="93" t="str">
        <f>'一般公共预算财政拨款基本及项目经济分类总表（八）'!A56</f>
        <v>2120399</v>
      </c>
      <c r="B56" s="93" t="str">
        <f>'一般公共预算财政拨款基本及项目经济分类总表（八）'!B56</f>
        <v>其他城乡社区公共设施支出</v>
      </c>
      <c r="C56" s="93" t="str">
        <f>'一般公共预算财政拨款基本及项目经济分类总表（八）'!C56</f>
        <v>西环路桥梁检测费用</v>
      </c>
      <c r="D56" s="31">
        <f t="shared" si="1"/>
        <v>16000</v>
      </c>
      <c r="E56" s="31"/>
      <c r="F56" s="31">
        <f>SUM('一般公共预算财政拨款基本及项目经济分类总表（八）'!F56)</f>
        <v>16000</v>
      </c>
    </row>
    <row r="57" ht="33" customHeight="1" spans="1:6">
      <c r="A57" s="93" t="str">
        <f>'一般公共预算财政拨款基本及项目经济分类总表（八）'!A57</f>
        <v>2120399</v>
      </c>
      <c r="B57" s="93" t="str">
        <f>'一般公共预算财政拨款基本及项目经济分类总表（八）'!B57</f>
        <v>其他城乡社区公共设施支出</v>
      </c>
      <c r="C57" s="93" t="str">
        <f>'一般公共预算财政拨款基本及项目经济分类总表（八）'!C57</f>
        <v>宝鼎路提升改造工程迁改赔偿款</v>
      </c>
      <c r="D57" s="31">
        <f t="shared" si="1"/>
        <v>3300000</v>
      </c>
      <c r="E57" s="31"/>
      <c r="F57" s="31">
        <f>SUM('一般公共预算财政拨款基本及项目经济分类总表（八）'!F57)</f>
        <v>3300000</v>
      </c>
    </row>
    <row r="58" ht="33" customHeight="1" spans="1:6">
      <c r="A58" s="93" t="str">
        <f>'一般公共预算财政拨款基本及项目经济分类总表（八）'!A58</f>
        <v>2120399</v>
      </c>
      <c r="B58" s="93" t="str">
        <f>'一般公共预算财政拨款基本及项目经济分类总表（八）'!B58</f>
        <v>其他城乡社区公共设施支出</v>
      </c>
      <c r="C58" s="93" t="str">
        <f>'一般公共预算财政拨款基本及项目经济分类总表（八）'!C58</f>
        <v>宝鼎路道路提升改造工程</v>
      </c>
      <c r="D58" s="31">
        <f t="shared" si="1"/>
        <v>43000000</v>
      </c>
      <c r="E58" s="31"/>
      <c r="F58" s="31">
        <f>SUM('一般公共预算财政拨款基本及项目经济分类总表（八）'!F58)</f>
        <v>43000000</v>
      </c>
    </row>
    <row r="59" ht="33" customHeight="1" spans="1:6">
      <c r="A59" s="93" t="str">
        <f>'一般公共预算财政拨款基本及项目经济分类总表（八）'!A59</f>
        <v>2120399</v>
      </c>
      <c r="B59" s="93" t="str">
        <f>'一般公共预算财政拨款基本及项目经济分类总表（八）'!B59</f>
        <v>其他城乡社区公共设施支出</v>
      </c>
      <c r="C59" s="93" t="str">
        <f>'一般公共预算财政拨款基本及项目经济分类总表（八）'!C59</f>
        <v>东城区（恒磁路）排水工程</v>
      </c>
      <c r="D59" s="31">
        <f t="shared" si="1"/>
        <v>13000000</v>
      </c>
      <c r="E59" s="31"/>
      <c r="F59" s="31">
        <f>SUM('一般公共预算财政拨款基本及项目经济分类总表（八）'!F59)</f>
        <v>13000000</v>
      </c>
    </row>
    <row r="60" ht="33" customHeight="1" spans="1:6">
      <c r="A60" s="93" t="str">
        <f>'一般公共预算财政拨款基本及项目经济分类总表（八）'!A60</f>
        <v>2120399</v>
      </c>
      <c r="B60" s="93" t="str">
        <f>'一般公共预算财政拨款基本及项目经济分类总表（八）'!B60</f>
        <v>其他城乡社区公共设施支出</v>
      </c>
      <c r="C60" s="93" t="str">
        <f>'一般公共预算财政拨款基本及项目经济分类总表（八）'!C60</f>
        <v>恒磁南路（南内环街-南外环街）拓宽改造工程</v>
      </c>
      <c r="D60" s="31">
        <f t="shared" si="1"/>
        <v>10800000</v>
      </c>
      <c r="E60" s="31"/>
      <c r="F60" s="31">
        <f>SUM('一般公共预算财政拨款基本及项目经济分类总表（八）'!F60)</f>
        <v>10800000</v>
      </c>
    </row>
    <row r="61" ht="33" customHeight="1" spans="1:6">
      <c r="A61" s="93">
        <f>'一般公共预算财政拨款基本及项目经济分类总表（八）'!A61</f>
        <v>2110301</v>
      </c>
      <c r="B61" s="93" t="str">
        <f>'一般公共预算财政拨款基本及项目经济分类总表（八）'!B61</f>
        <v>大气</v>
      </c>
      <c r="C61" s="93" t="str">
        <f>'一般公共预算财政拨款基本及项目经济分类总表（八）'!C61</f>
        <v>冬季清洁取暖煤改气改造         县级配套</v>
      </c>
      <c r="D61" s="31">
        <f t="shared" si="1"/>
        <v>207500</v>
      </c>
      <c r="E61" s="31"/>
      <c r="F61" s="31">
        <f>SUM('一般公共预算财政拨款基本及项目经济分类总表（八）'!F61)</f>
        <v>207500</v>
      </c>
    </row>
    <row r="62" ht="33" customHeight="1" spans="1:6">
      <c r="A62" s="93" t="str">
        <f>'一般公共预算财政拨款基本及项目经济分类总表（八）'!A62</f>
        <v>2120501</v>
      </c>
      <c r="B62" s="93" t="str">
        <f>'一般公共预算财政拨款基本及项目经济分类总表（八）'!B62</f>
        <v>城乡社区环境卫生</v>
      </c>
      <c r="C62" s="93" t="str">
        <f>'一般公共预算财政拨款基本及项目经济分类总表（八）'!C62</f>
        <v>市容环卫中心业务费用</v>
      </c>
      <c r="D62" s="31">
        <f t="shared" si="1"/>
        <v>150000</v>
      </c>
      <c r="E62" s="31"/>
      <c r="F62" s="31">
        <f>SUM('一般公共预算财政拨款基本及项目经济分类总表（八）'!F62)</f>
        <v>150000</v>
      </c>
    </row>
    <row r="63" ht="33" customHeight="1" spans="1:6">
      <c r="A63" s="93" t="str">
        <f>'一般公共预算财政拨款基本及项目经济分类总表（八）'!A63</f>
        <v>2120501</v>
      </c>
      <c r="B63" s="93" t="str">
        <f>'一般公共预算财政拨款基本及项目经济分类总表（八）'!B63</f>
        <v>城乡社区环境卫生</v>
      </c>
      <c r="C63" s="93" t="str">
        <f>'一般公共预算财政拨款基本及项目经济分类总表（八）'!C63</f>
        <v>单位人员缴纳保险项目</v>
      </c>
      <c r="D63" s="31">
        <f t="shared" si="1"/>
        <v>100000</v>
      </c>
      <c r="E63" s="31"/>
      <c r="F63" s="31">
        <f>SUM('一般公共预算财政拨款基本及项目经济分类总表（八）'!F63)</f>
        <v>100000</v>
      </c>
    </row>
    <row r="64" ht="33" customHeight="1" spans="1:6">
      <c r="A64" s="93" t="str">
        <f>'一般公共预算财政拨款基本及项目经济分类总表（八）'!A64</f>
        <v>2120501</v>
      </c>
      <c r="B64" s="93" t="str">
        <f>'一般公共预算财政拨款基本及项目经济分类总表（八）'!B64</f>
        <v>城乡社区环境卫生</v>
      </c>
      <c r="C64" s="93" t="str">
        <f>'一般公共预算财政拨款基本及项目经济分类总表（八）'!C64</f>
        <v>生活垃圾填埋场运行费用</v>
      </c>
      <c r="D64" s="31">
        <f t="shared" si="1"/>
        <v>1000000</v>
      </c>
      <c r="E64" s="31"/>
      <c r="F64" s="31">
        <f>SUM('一般公共预算财政拨款基本及项目经济分类总表（八）'!F64)</f>
        <v>1000000</v>
      </c>
    </row>
    <row r="65" ht="33" customHeight="1" spans="1:6">
      <c r="A65" s="93" t="str">
        <f>'一般公共预算财政拨款基本及项目经济分类总表（八）'!A65</f>
        <v>2120104</v>
      </c>
      <c r="B65" s="93" t="str">
        <f>'一般公共预算财政拨款基本及项目经济分类总表（八）'!B65</f>
        <v>城管执法</v>
      </c>
      <c r="C65" s="93" t="str">
        <f>'一般公共预算财政拨款基本及项目经济分类总表（八）'!C65</f>
        <v>城市管理执法队业务费用</v>
      </c>
      <c r="D65" s="31">
        <f t="shared" si="1"/>
        <v>100000</v>
      </c>
      <c r="E65" s="31"/>
      <c r="F65" s="31">
        <f>SUM('一般公共预算财政拨款基本及项目经济分类总表（八）'!F65)</f>
        <v>100000</v>
      </c>
    </row>
    <row r="66" ht="33" customHeight="1" spans="1:6">
      <c r="A66" s="93" t="str">
        <f>'一般公共预算财政拨款基本及项目经济分类总表（八）'!A66</f>
        <v>2120104</v>
      </c>
      <c r="B66" s="93" t="str">
        <f>'一般公共预算财政拨款基本及项目经济分类总表（八）'!B66</f>
        <v>城管执法</v>
      </c>
      <c r="C66" s="93" t="str">
        <f>'一般公共预算财政拨款基本及项目经济分类总表（八）'!C66</f>
        <v>单位人员缴纳保险项目</v>
      </c>
      <c r="D66" s="31">
        <f t="shared" si="1"/>
        <v>83000</v>
      </c>
      <c r="E66" s="31"/>
      <c r="F66" s="31">
        <f>SUM('一般公共预算财政拨款基本及项目经济分类总表（八）'!F66)</f>
        <v>83000</v>
      </c>
    </row>
    <row r="67" ht="33" customHeight="1" spans="1:6">
      <c r="A67" s="93" t="str">
        <f>'一般公共预算财政拨款基本及项目经济分类总表（八）'!A67</f>
        <v>2120104</v>
      </c>
      <c r="B67" s="93" t="str">
        <f>'一般公共预算财政拨款基本及项目经济分类总表（八）'!B67</f>
        <v>城管执法</v>
      </c>
      <c r="C67" s="93" t="str">
        <f>'一般公共预算财政拨款基本及项目经济分类总表（八）'!C67</f>
        <v>办公设备购置项目</v>
      </c>
      <c r="D67" s="31">
        <f t="shared" si="1"/>
        <v>51000</v>
      </c>
      <c r="E67" s="31"/>
      <c r="F67" s="31">
        <f>SUM('一般公共预算财政拨款基本及项目经济分类总表（八）'!F67)</f>
        <v>51000</v>
      </c>
    </row>
    <row r="68" ht="33" customHeight="1" spans="1:6">
      <c r="A68" s="93"/>
      <c r="B68" s="93"/>
      <c r="C68" s="93"/>
      <c r="D68" s="31"/>
      <c r="E68" s="31"/>
      <c r="F68" s="31"/>
    </row>
    <row r="69" ht="33" customHeight="1" spans="1:6">
      <c r="A69" s="93"/>
      <c r="B69" s="93"/>
      <c r="C69" s="93"/>
      <c r="D69" s="31"/>
      <c r="E69" s="31"/>
      <c r="F69" s="31"/>
    </row>
    <row r="70" ht="33" customHeight="1" spans="1:6">
      <c r="A70" s="93"/>
      <c r="B70" s="93"/>
      <c r="C70" s="93"/>
      <c r="D70" s="31"/>
      <c r="E70" s="31"/>
      <c r="F70" s="31"/>
    </row>
    <row r="71" ht="33" customHeight="1" spans="1:6">
      <c r="A71" s="93"/>
      <c r="B71" s="93"/>
      <c r="C71" s="93"/>
      <c r="D71" s="31"/>
      <c r="E71" s="31"/>
      <c r="F71" s="31"/>
    </row>
    <row r="72" ht="33" customHeight="1" spans="1:6">
      <c r="A72" s="93">
        <f>'一般公共预算财政拨款基本及项目经济分类总表（八）'!A68</f>
        <v>0</v>
      </c>
      <c r="B72" s="93">
        <f>'一般公共预算财政拨款基本及项目经济分类总表（八）'!B68</f>
        <v>0</v>
      </c>
      <c r="C72" s="93">
        <f>'一般公共预算财政拨款基本及项目经济分类总表（八）'!C68</f>
        <v>0</v>
      </c>
      <c r="D72" s="31">
        <f>SUM(E72:F72)</f>
        <v>0</v>
      </c>
      <c r="E72" s="31"/>
      <c r="F72" s="31">
        <f>SUM('一般公共预算财政拨款基本及项目经济分类总表（八）'!F68)</f>
        <v>0</v>
      </c>
    </row>
    <row r="73" customHeight="1" spans="2:4">
      <c r="B73" s="32"/>
      <c r="C73" s="32"/>
      <c r="D73" s="32"/>
    </row>
    <row r="74" customHeight="1" spans="2:3">
      <c r="B74" s="32"/>
      <c r="C74" s="32"/>
    </row>
  </sheetData>
  <mergeCells count="6">
    <mergeCell ref="A1:F1"/>
    <mergeCell ref="A2:D2"/>
    <mergeCell ref="A3:C3"/>
    <mergeCell ref="D3:D4"/>
    <mergeCell ref="E3:E4"/>
    <mergeCell ref="F3:F4"/>
  </mergeCells>
  <printOptions horizontalCentered="1"/>
  <pageMargins left="0.904166666666667" right="0.904166666666667" top="1.02291666666667" bottom="0.94375" header="0.511805555555556" footer="0.511805555555556"/>
  <pageSetup paperSize="9"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D31"/>
  <sheetViews>
    <sheetView showGridLines="0" showZeros="0" topLeftCell="A5" workbookViewId="0">
      <selection activeCell="D21" sqref="D21"/>
    </sheetView>
  </sheetViews>
  <sheetFormatPr defaultColWidth="9.12222222222222" defaultRowHeight="12.75" customHeight="1" outlineLevelCol="3"/>
  <cols>
    <col min="1" max="1" width="35" customWidth="1"/>
    <col min="2" max="2" width="16.5" customWidth="1"/>
    <col min="3" max="3" width="31" customWidth="1"/>
    <col min="4" max="4" width="17.5" customWidth="1"/>
  </cols>
  <sheetData>
    <row r="1" ht="36" customHeight="1" spans="1:4">
      <c r="A1" s="33" t="s">
        <v>132</v>
      </c>
      <c r="B1" s="33"/>
      <c r="C1" s="33"/>
      <c r="D1" s="33"/>
    </row>
    <row r="2" ht="22.5" customHeight="1" spans="1:4">
      <c r="A2" s="52" t="str">
        <f>(部门基本情况表!A2)</f>
        <v>编报单位：万荣县住房和城乡建设管理局</v>
      </c>
      <c r="B2" s="52"/>
      <c r="C2" s="52"/>
      <c r="D2" s="53" t="s">
        <v>27</v>
      </c>
    </row>
    <row r="3" ht="28.95" customHeight="1" spans="1:4">
      <c r="A3" s="23" t="s">
        <v>133</v>
      </c>
      <c r="B3" s="23" t="s">
        <v>134</v>
      </c>
      <c r="C3" s="23" t="s">
        <v>133</v>
      </c>
      <c r="D3" s="23" t="s">
        <v>134</v>
      </c>
    </row>
    <row r="4" ht="21.6" customHeight="1" spans="1:4">
      <c r="A4" s="121" t="s">
        <v>25</v>
      </c>
      <c r="B4" s="122">
        <f>SUM(B5,D5,B16,B22)</f>
        <v>10257099</v>
      </c>
      <c r="C4" s="123"/>
      <c r="D4" s="124"/>
    </row>
    <row r="5" ht="21.6" customHeight="1" spans="1:4">
      <c r="A5" s="125" t="s">
        <v>135</v>
      </c>
      <c r="B5" s="126">
        <f>SUM(B6:B15)</f>
        <v>9917466</v>
      </c>
      <c r="C5" s="125" t="s">
        <v>136</v>
      </c>
      <c r="D5" s="127">
        <f>SUM(D6,D23,D26)</f>
        <v>339633</v>
      </c>
    </row>
    <row r="6" ht="21.6" customHeight="1" spans="1:4">
      <c r="A6" s="125" t="s">
        <v>137</v>
      </c>
      <c r="B6" s="126">
        <v>4112214</v>
      </c>
      <c r="C6" s="125" t="s">
        <v>138</v>
      </c>
      <c r="D6" s="127">
        <f>SUM(D7:D22)</f>
        <v>141000</v>
      </c>
    </row>
    <row r="7" ht="21.6" customHeight="1" spans="1:4">
      <c r="A7" s="125" t="s">
        <v>139</v>
      </c>
      <c r="B7" s="126">
        <v>654528</v>
      </c>
      <c r="C7" s="125" t="s">
        <v>140</v>
      </c>
      <c r="D7" s="127">
        <v>41000</v>
      </c>
    </row>
    <row r="8" ht="21.6" customHeight="1" spans="1:4">
      <c r="A8" s="128" t="s">
        <v>141</v>
      </c>
      <c r="B8" s="126">
        <v>2269860</v>
      </c>
      <c r="C8" s="125" t="s">
        <v>142</v>
      </c>
      <c r="D8" s="127">
        <v>3000</v>
      </c>
    </row>
    <row r="9" ht="21.6" customHeight="1" spans="1:4">
      <c r="A9" s="129" t="s">
        <v>143</v>
      </c>
      <c r="B9" s="126">
        <v>354518</v>
      </c>
      <c r="C9" s="125" t="s">
        <v>144</v>
      </c>
      <c r="D9" s="127">
        <v>2000</v>
      </c>
    </row>
    <row r="10" ht="21.6" customHeight="1" spans="1:4">
      <c r="A10" s="129" t="s">
        <v>145</v>
      </c>
      <c r="B10" s="126">
        <v>1089364</v>
      </c>
      <c r="C10" s="129" t="s">
        <v>146</v>
      </c>
      <c r="D10" s="127">
        <v>25000</v>
      </c>
    </row>
    <row r="11" ht="21.6" customHeight="1" spans="1:4">
      <c r="A11" s="129" t="s">
        <v>147</v>
      </c>
      <c r="B11" s="126">
        <v>442554</v>
      </c>
      <c r="C11" s="129" t="s">
        <v>148</v>
      </c>
      <c r="D11" s="127"/>
    </row>
    <row r="12" ht="21.6" customHeight="1" spans="1:4">
      <c r="A12" s="129" t="s">
        <v>149</v>
      </c>
      <c r="B12" s="126">
        <v>158000</v>
      </c>
      <c r="C12" s="129" t="s">
        <v>150</v>
      </c>
      <c r="D12" s="127"/>
    </row>
    <row r="13" ht="21.6" customHeight="1" spans="1:4">
      <c r="A13" s="129" t="s">
        <v>151</v>
      </c>
      <c r="B13" s="126">
        <v>48877</v>
      </c>
      <c r="C13" s="129" t="s">
        <v>152</v>
      </c>
      <c r="D13" s="127"/>
    </row>
    <row r="14" ht="21.6" customHeight="1" spans="1:4">
      <c r="A14" s="128" t="s">
        <v>153</v>
      </c>
      <c r="B14" s="126">
        <v>787551</v>
      </c>
      <c r="C14" s="129" t="s">
        <v>154</v>
      </c>
      <c r="D14" s="127"/>
    </row>
    <row r="15" ht="21.6" customHeight="1" spans="1:4">
      <c r="A15" s="128" t="s">
        <v>155</v>
      </c>
      <c r="B15" s="126"/>
      <c r="C15" s="129" t="s">
        <v>156</v>
      </c>
      <c r="D15" s="127"/>
    </row>
    <row r="16" ht="21.6" customHeight="1" spans="1:4">
      <c r="A16" s="129" t="s">
        <v>157</v>
      </c>
      <c r="B16" s="126">
        <f>SUM(B17:B21)</f>
        <v>0</v>
      </c>
      <c r="C16" s="130" t="s">
        <v>158</v>
      </c>
      <c r="D16" s="127"/>
    </row>
    <row r="17" ht="21.6" customHeight="1" spans="1:4">
      <c r="A17" s="129" t="s">
        <v>159</v>
      </c>
      <c r="B17" s="127"/>
      <c r="C17" s="130" t="s">
        <v>160</v>
      </c>
      <c r="D17" s="127"/>
    </row>
    <row r="18" ht="21.6" customHeight="1" spans="1:4">
      <c r="A18" s="129" t="s">
        <v>161</v>
      </c>
      <c r="B18" s="127"/>
      <c r="C18" s="129" t="s">
        <v>162</v>
      </c>
      <c r="D18" s="127"/>
    </row>
    <row r="19" ht="21.6" customHeight="1" spans="1:4">
      <c r="A19" s="129" t="s">
        <v>163</v>
      </c>
      <c r="B19" s="127"/>
      <c r="C19" s="129" t="s">
        <v>164</v>
      </c>
      <c r="D19" s="127">
        <v>25000</v>
      </c>
    </row>
    <row r="20" ht="21.6" customHeight="1" spans="1:4">
      <c r="A20" s="129" t="s">
        <v>165</v>
      </c>
      <c r="B20" s="127"/>
      <c r="C20" s="129" t="s">
        <v>166</v>
      </c>
      <c r="D20" s="127"/>
    </row>
    <row r="21" ht="21.6" customHeight="1" spans="1:4">
      <c r="A21" s="129" t="s">
        <v>167</v>
      </c>
      <c r="B21" s="127"/>
      <c r="C21" s="131" t="s">
        <v>168</v>
      </c>
      <c r="D21" s="127">
        <v>45000</v>
      </c>
    </row>
    <row r="22" ht="21.6" customHeight="1" spans="1:4">
      <c r="A22" s="128" t="s">
        <v>169</v>
      </c>
      <c r="B22" s="127">
        <f>SUM(B23:B25)</f>
        <v>0</v>
      </c>
      <c r="C22" s="129" t="s">
        <v>170</v>
      </c>
      <c r="D22" s="132"/>
    </row>
    <row r="23" ht="21.6" customHeight="1" spans="1:4">
      <c r="A23" s="128" t="s">
        <v>171</v>
      </c>
      <c r="B23" s="127"/>
      <c r="C23" s="129" t="s">
        <v>172</v>
      </c>
      <c r="D23" s="127">
        <f>SUM(D24:D25)</f>
        <v>43901</v>
      </c>
    </row>
    <row r="24" ht="21.6" customHeight="1" spans="1:4">
      <c r="A24" s="128" t="s">
        <v>173</v>
      </c>
      <c r="B24" s="127"/>
      <c r="C24" s="129" t="s">
        <v>174</v>
      </c>
      <c r="D24" s="132">
        <v>23946</v>
      </c>
    </row>
    <row r="25" ht="21.6" customHeight="1" spans="1:4">
      <c r="A25" s="128" t="s">
        <v>175</v>
      </c>
      <c r="B25" s="127"/>
      <c r="C25" s="128" t="s">
        <v>176</v>
      </c>
      <c r="D25" s="132">
        <v>19955</v>
      </c>
    </row>
    <row r="26" ht="21.6" customHeight="1" spans="1:4">
      <c r="A26" s="129"/>
      <c r="B26" s="133"/>
      <c r="C26" s="125" t="s">
        <v>177</v>
      </c>
      <c r="D26" s="132">
        <f>SUM(D27:D31)</f>
        <v>154732</v>
      </c>
    </row>
    <row r="27" ht="21.6" customHeight="1" spans="1:4">
      <c r="A27" s="129"/>
      <c r="B27" s="133"/>
      <c r="C27" s="125" t="s">
        <v>178</v>
      </c>
      <c r="D27" s="132">
        <v>20500</v>
      </c>
    </row>
    <row r="28" ht="21.6" customHeight="1" spans="1:4">
      <c r="A28" s="129"/>
      <c r="B28" s="133"/>
      <c r="C28" s="129" t="s">
        <v>179</v>
      </c>
      <c r="D28" s="132">
        <v>5000</v>
      </c>
    </row>
    <row r="29" ht="21.6" customHeight="1" spans="1:4">
      <c r="A29" s="129"/>
      <c r="B29" s="133"/>
      <c r="C29" s="129" t="s">
        <v>180</v>
      </c>
      <c r="D29" s="132">
        <v>38800</v>
      </c>
    </row>
    <row r="30" ht="21.6" customHeight="1" spans="1:4">
      <c r="A30" s="129"/>
      <c r="B30" s="133"/>
      <c r="C30" s="129" t="s">
        <v>181</v>
      </c>
      <c r="D30" s="132">
        <v>75432</v>
      </c>
    </row>
    <row r="31" ht="21.6" customHeight="1" spans="1:4">
      <c r="A31" s="125"/>
      <c r="B31" s="134"/>
      <c r="C31" s="129" t="s">
        <v>182</v>
      </c>
      <c r="D31" s="127">
        <v>15000</v>
      </c>
    </row>
  </sheetData>
  <mergeCells count="3">
    <mergeCell ref="A1:D1"/>
    <mergeCell ref="A2:C2"/>
    <mergeCell ref="B4:D4"/>
  </mergeCells>
  <printOptions horizontalCentered="1" verticalCentered="1"/>
  <pageMargins left="0.904166666666667" right="0.904166666666667" top="1.02291666666667" bottom="0.904166666666667" header="0.511805555555556" footer="0.275"/>
  <pageSetup paperSize="9"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B103"/>
  <sheetViews>
    <sheetView workbookViewId="0">
      <pane xSplit="6" ySplit="5" topLeftCell="G10" activePane="bottomRight" state="frozen"/>
      <selection/>
      <selection pane="topRight"/>
      <selection pane="bottomLeft"/>
      <selection pane="bottomRight" activeCell="A61" sqref="$A16:$XFD61"/>
    </sheetView>
  </sheetViews>
  <sheetFormatPr defaultColWidth="9.12222222222222" defaultRowHeight="12.75" customHeight="1"/>
  <cols>
    <col min="1" max="1" width="12.1222222222222" style="79" customWidth="1"/>
    <col min="2" max="2" width="17.3777777777778" style="79" customWidth="1"/>
    <col min="3" max="3" width="27.3777777777778" style="79" customWidth="1"/>
    <col min="4" max="4" width="14.3777777777778" style="79" customWidth="1"/>
    <col min="5" max="6" width="13.5" style="79" customWidth="1"/>
    <col min="7" max="7" width="16" style="79" customWidth="1"/>
    <col min="8" max="8" width="13" style="79" customWidth="1"/>
    <col min="9" max="9" width="13.1222222222222" style="79" customWidth="1"/>
    <col min="10" max="11" width="12" style="79" customWidth="1"/>
    <col min="12" max="12" width="11.5" style="79" customWidth="1"/>
    <col min="13" max="15" width="11.6222222222222" style="79" customWidth="1"/>
    <col min="16" max="17" width="11" style="79" customWidth="1"/>
    <col min="18" max="18" width="12.3777777777778" style="79" customWidth="1"/>
    <col min="19" max="19" width="11.8777777777778" style="79" customWidth="1"/>
    <col min="20" max="20" width="11.1222222222222" style="79" customWidth="1"/>
    <col min="21" max="21" width="10.8777777777778" style="79" customWidth="1"/>
    <col min="22" max="22" width="8.87777777777778" style="79" customWidth="1"/>
    <col min="23" max="23" width="9" style="79" customWidth="1"/>
    <col min="24" max="24" width="9.5" style="79" customWidth="1"/>
    <col min="25" max="25" width="8.5" style="79" customWidth="1"/>
    <col min="26" max="26" width="10.5" style="79" customWidth="1"/>
    <col min="27" max="27" width="10.1222222222222" style="79" customWidth="1"/>
    <col min="28" max="29" width="8" style="79" customWidth="1"/>
    <col min="30" max="30" width="10.3777777777778" style="79" customWidth="1"/>
    <col min="31" max="31" width="11.1222222222222" style="79" customWidth="1"/>
    <col min="32" max="32" width="10" style="79" customWidth="1"/>
    <col min="33" max="33" width="9.87777777777778" style="79" customWidth="1"/>
    <col min="34" max="34" width="9.37777777777778" style="79" customWidth="1"/>
    <col min="35" max="35" width="8.37777777777778" style="79" customWidth="1"/>
    <col min="36" max="36" width="8.12222222222222" style="79" customWidth="1"/>
    <col min="37" max="40" width="9.62222222222222" style="79" customWidth="1"/>
    <col min="41" max="41" width="9.5" style="79" customWidth="1"/>
    <col min="42" max="43" width="9.62222222222222" style="79" customWidth="1"/>
    <col min="44" max="44" width="13" style="79" customWidth="1"/>
    <col min="45" max="46" width="10.3777777777778" style="79" customWidth="1"/>
    <col min="47" max="47" width="8" style="79" customWidth="1"/>
    <col min="48" max="49" width="10.6222222222222" style="79" customWidth="1"/>
    <col min="50" max="50" width="8" style="79" customWidth="1"/>
    <col min="51" max="51" width="10.3777777777778" style="79" customWidth="1"/>
    <col min="52" max="52" width="9.62222222222222" style="79" customWidth="1"/>
    <col min="53" max="53" width="11.3777777777778" style="79" customWidth="1"/>
    <col min="54" max="54" width="10.1222222222222" style="79" customWidth="1"/>
    <col min="55" max="55" width="10.5" style="79" customWidth="1"/>
    <col min="56" max="57" width="10" style="79" customWidth="1"/>
    <col min="58" max="58" width="10.1222222222222" style="79" customWidth="1"/>
    <col min="59" max="59" width="10" style="79" customWidth="1"/>
    <col min="60" max="60" width="9.37777777777778" style="79" customWidth="1"/>
    <col min="61" max="61" width="10.1222222222222" style="79" customWidth="1"/>
    <col min="62" max="62" width="9.62222222222222" style="79" customWidth="1"/>
    <col min="63" max="63" width="7" style="79" customWidth="1"/>
    <col min="64" max="65" width="9.62222222222222" style="79" customWidth="1"/>
    <col min="66" max="66" width="8.62222222222222" style="79" customWidth="1"/>
    <col min="67" max="67" width="10.1222222222222" style="79" customWidth="1"/>
    <col min="68" max="68" width="11.8777777777778" style="79" customWidth="1"/>
    <col min="69" max="16384" width="9.12222222222222" style="79"/>
  </cols>
  <sheetData>
    <row r="1" ht="36" customHeight="1" spans="1:68">
      <c r="A1" s="80" t="s">
        <v>183</v>
      </c>
      <c r="B1" s="80"/>
      <c r="C1" s="80"/>
      <c r="D1" s="80"/>
      <c r="E1" s="80"/>
      <c r="F1" s="80"/>
      <c r="G1" s="80"/>
      <c r="H1" s="80"/>
      <c r="I1" s="80"/>
      <c r="J1" s="80"/>
      <c r="K1" s="80"/>
      <c r="L1" s="80"/>
      <c r="M1" s="80"/>
      <c r="N1" s="80"/>
      <c r="O1" s="80"/>
      <c r="P1" s="80"/>
      <c r="Q1" s="80"/>
      <c r="R1" s="80"/>
      <c r="S1" s="80" t="s">
        <v>183</v>
      </c>
      <c r="T1" s="80"/>
      <c r="U1" s="80"/>
      <c r="V1" s="80"/>
      <c r="W1" s="80"/>
      <c r="X1" s="80"/>
      <c r="Y1" s="80"/>
      <c r="Z1" s="80"/>
      <c r="AA1" s="80"/>
      <c r="AB1" s="80"/>
      <c r="AC1" s="80"/>
      <c r="AD1" s="80"/>
      <c r="AE1" s="80"/>
      <c r="AF1" s="80"/>
      <c r="AG1" s="80"/>
      <c r="AH1" s="80"/>
      <c r="AI1" s="80"/>
      <c r="AJ1" s="80"/>
      <c r="AK1" s="80"/>
      <c r="AL1" s="80"/>
      <c r="AM1" s="80"/>
      <c r="AN1" s="80"/>
      <c r="AO1" s="80"/>
      <c r="AP1" s="80"/>
      <c r="AQ1" s="80"/>
      <c r="AR1" s="80" t="s">
        <v>183</v>
      </c>
      <c r="AS1" s="80"/>
      <c r="AT1" s="80"/>
      <c r="AU1" s="80"/>
      <c r="AV1" s="80"/>
      <c r="AW1" s="80"/>
      <c r="AX1" s="80"/>
      <c r="AY1" s="80"/>
      <c r="AZ1" s="80"/>
      <c r="BA1" s="80"/>
      <c r="BB1" s="80"/>
      <c r="BC1" s="80"/>
      <c r="BD1" s="80"/>
      <c r="BE1" s="80"/>
      <c r="BF1" s="80"/>
      <c r="BG1" s="80"/>
      <c r="BH1" s="80"/>
      <c r="BI1" s="80"/>
      <c r="BJ1" s="80"/>
      <c r="BK1" s="80"/>
      <c r="BL1" s="80"/>
      <c r="BM1" s="80"/>
      <c r="BN1" s="80"/>
      <c r="BO1" s="80"/>
      <c r="BP1" s="80"/>
    </row>
    <row r="2" ht="28.5" customHeight="1" spans="1:68">
      <c r="A2" s="81" t="str">
        <f>(部门基本情况表!A2)</f>
        <v>编报单位：万荣县住房和城乡建设管理局</v>
      </c>
      <c r="B2" s="81"/>
      <c r="C2" s="81"/>
      <c r="G2" s="82"/>
      <c r="R2" s="82" t="s">
        <v>27</v>
      </c>
      <c r="S2" s="103" t="str">
        <f>部门基本情况表!A2</f>
        <v>编报单位：万荣县住房和城乡建设管理局</v>
      </c>
      <c r="T2" s="103"/>
      <c r="U2" s="103"/>
      <c r="V2" s="103"/>
      <c r="W2" s="103"/>
      <c r="X2" s="103"/>
      <c r="AP2" s="109" t="s">
        <v>27</v>
      </c>
      <c r="AQ2" s="109"/>
      <c r="AR2" s="110" t="str">
        <f>部门基本情况表!A2</f>
        <v>编报单位：万荣县住房和城乡建设管理局</v>
      </c>
      <c r="AS2" s="111"/>
      <c r="AT2" s="111"/>
      <c r="AU2" s="111"/>
      <c r="AV2" s="111"/>
      <c r="AW2" s="111"/>
      <c r="AX2" s="111"/>
      <c r="AY2" s="111"/>
      <c r="BM2" s="117"/>
      <c r="BN2" s="109" t="s">
        <v>27</v>
      </c>
      <c r="BO2" s="109"/>
      <c r="BP2" s="109"/>
    </row>
    <row r="3" s="76" customFormat="1" ht="41.25" customHeight="1" spans="1:68">
      <c r="A3" s="83" t="s">
        <v>30</v>
      </c>
      <c r="B3" s="83"/>
      <c r="C3" s="83"/>
      <c r="D3" s="84" t="s">
        <v>108</v>
      </c>
      <c r="E3" s="84" t="s">
        <v>109</v>
      </c>
      <c r="F3" s="84" t="s">
        <v>110</v>
      </c>
      <c r="G3" s="85" t="s">
        <v>184</v>
      </c>
      <c r="H3" s="85" t="s">
        <v>185</v>
      </c>
      <c r="I3" s="100" t="s">
        <v>186</v>
      </c>
      <c r="J3" s="101"/>
      <c r="K3" s="101"/>
      <c r="L3" s="101"/>
      <c r="M3" s="100" t="s">
        <v>187</v>
      </c>
      <c r="N3" s="101"/>
      <c r="O3" s="101"/>
      <c r="P3" s="102"/>
      <c r="Q3" s="95" t="s">
        <v>95</v>
      </c>
      <c r="R3" s="95" t="s">
        <v>188</v>
      </c>
      <c r="S3" s="104" t="s">
        <v>189</v>
      </c>
      <c r="T3" s="83" t="s">
        <v>190</v>
      </c>
      <c r="U3" s="83"/>
      <c r="V3" s="83"/>
      <c r="W3" s="83"/>
      <c r="X3" s="83"/>
      <c r="Y3" s="83"/>
      <c r="Z3" s="83"/>
      <c r="AA3" s="83"/>
      <c r="AB3" s="105" t="s">
        <v>190</v>
      </c>
      <c r="AC3" s="106"/>
      <c r="AD3" s="106"/>
      <c r="AE3" s="106"/>
      <c r="AF3" s="107"/>
      <c r="AG3" s="83" t="s">
        <v>191</v>
      </c>
      <c r="AH3" s="83" t="s">
        <v>192</v>
      </c>
      <c r="AI3" s="108" t="s">
        <v>193</v>
      </c>
      <c r="AJ3" s="106"/>
      <c r="AK3" s="107"/>
      <c r="AL3" s="83" t="s">
        <v>194</v>
      </c>
      <c r="AM3" s="83"/>
      <c r="AN3" s="83" t="s">
        <v>195</v>
      </c>
      <c r="AO3" s="83" t="s">
        <v>196</v>
      </c>
      <c r="AP3" s="83" t="s">
        <v>197</v>
      </c>
      <c r="AQ3" s="83" t="s">
        <v>198</v>
      </c>
      <c r="AR3" s="85" t="s">
        <v>199</v>
      </c>
      <c r="AS3" s="83" t="s">
        <v>200</v>
      </c>
      <c r="AT3" s="83"/>
      <c r="AU3" s="83"/>
      <c r="AV3" s="83" t="s">
        <v>201</v>
      </c>
      <c r="AW3" s="112" t="s">
        <v>202</v>
      </c>
      <c r="AX3" s="113" t="s">
        <v>203</v>
      </c>
      <c r="AY3" s="113"/>
      <c r="AZ3" s="83" t="s">
        <v>204</v>
      </c>
      <c r="BA3" s="85" t="s">
        <v>205</v>
      </c>
      <c r="BB3" s="113" t="s">
        <v>206</v>
      </c>
      <c r="BC3" s="113" t="s">
        <v>207</v>
      </c>
      <c r="BD3" s="114" t="s">
        <v>208</v>
      </c>
      <c r="BE3" s="115"/>
      <c r="BF3" s="115"/>
      <c r="BG3" s="116"/>
      <c r="BH3" s="83" t="s">
        <v>209</v>
      </c>
      <c r="BI3" s="83"/>
      <c r="BJ3" s="83"/>
      <c r="BK3" s="116" t="s">
        <v>210</v>
      </c>
      <c r="BL3" s="113" t="s">
        <v>211</v>
      </c>
      <c r="BM3" s="113"/>
      <c r="BN3" s="118" t="s">
        <v>212</v>
      </c>
      <c r="BO3" s="119"/>
      <c r="BP3" s="85" t="s">
        <v>213</v>
      </c>
    </row>
    <row r="4" s="77" customFormat="1" ht="42" customHeight="1" spans="1:80">
      <c r="A4" s="86" t="s">
        <v>74</v>
      </c>
      <c r="B4" s="87" t="s">
        <v>75</v>
      </c>
      <c r="C4" s="87" t="s">
        <v>214</v>
      </c>
      <c r="D4" s="84"/>
      <c r="E4" s="84"/>
      <c r="F4" s="84"/>
      <c r="G4" s="85" t="s">
        <v>215</v>
      </c>
      <c r="H4" s="85" t="s">
        <v>216</v>
      </c>
      <c r="I4" s="95" t="s">
        <v>217</v>
      </c>
      <c r="J4" s="95" t="s">
        <v>218</v>
      </c>
      <c r="K4" s="95" t="s">
        <v>219</v>
      </c>
      <c r="L4" s="95" t="s">
        <v>220</v>
      </c>
      <c r="M4" s="95" t="s">
        <v>221</v>
      </c>
      <c r="N4" s="95" t="s">
        <v>222</v>
      </c>
      <c r="O4" s="95" t="s">
        <v>223</v>
      </c>
      <c r="P4" s="95" t="s">
        <v>224</v>
      </c>
      <c r="Q4" s="95" t="s">
        <v>95</v>
      </c>
      <c r="R4" s="95" t="s">
        <v>188</v>
      </c>
      <c r="S4" s="85" t="s">
        <v>225</v>
      </c>
      <c r="T4" s="95" t="s">
        <v>226</v>
      </c>
      <c r="U4" s="95" t="s">
        <v>227</v>
      </c>
      <c r="V4" s="95" t="s">
        <v>228</v>
      </c>
      <c r="W4" s="95" t="s">
        <v>229</v>
      </c>
      <c r="X4" s="95" t="s">
        <v>230</v>
      </c>
      <c r="Y4" s="95" t="s">
        <v>231</v>
      </c>
      <c r="Z4" s="95" t="s">
        <v>232</v>
      </c>
      <c r="AA4" s="95" t="s">
        <v>233</v>
      </c>
      <c r="AB4" s="95" t="s">
        <v>234</v>
      </c>
      <c r="AC4" s="95" t="s">
        <v>235</v>
      </c>
      <c r="AD4" s="95" t="s">
        <v>236</v>
      </c>
      <c r="AE4" s="95" t="s">
        <v>237</v>
      </c>
      <c r="AF4" s="95" t="s">
        <v>238</v>
      </c>
      <c r="AG4" s="95" t="s">
        <v>191</v>
      </c>
      <c r="AH4" s="95" t="s">
        <v>192</v>
      </c>
      <c r="AI4" s="95" t="s">
        <v>239</v>
      </c>
      <c r="AJ4" s="95" t="s">
        <v>240</v>
      </c>
      <c r="AK4" s="95" t="s">
        <v>241</v>
      </c>
      <c r="AL4" s="95" t="s">
        <v>242</v>
      </c>
      <c r="AM4" s="95" t="s">
        <v>194</v>
      </c>
      <c r="AN4" s="95" t="s">
        <v>195</v>
      </c>
      <c r="AO4" s="95" t="s">
        <v>196</v>
      </c>
      <c r="AP4" s="95" t="s">
        <v>197</v>
      </c>
      <c r="AQ4" s="83" t="s">
        <v>198</v>
      </c>
      <c r="AR4" s="85" t="s">
        <v>199</v>
      </c>
      <c r="AS4" s="95" t="s">
        <v>243</v>
      </c>
      <c r="AT4" s="95" t="s">
        <v>244</v>
      </c>
      <c r="AU4" s="95" t="s">
        <v>245</v>
      </c>
      <c r="AV4" s="95" t="s">
        <v>201</v>
      </c>
      <c r="AW4" s="112" t="s">
        <v>202</v>
      </c>
      <c r="AX4" s="113" t="s">
        <v>246</v>
      </c>
      <c r="AY4" s="113" t="s">
        <v>247</v>
      </c>
      <c r="AZ4" s="95" t="s">
        <v>204</v>
      </c>
      <c r="BA4" s="85" t="s">
        <v>248</v>
      </c>
      <c r="BB4" s="113" t="s">
        <v>206</v>
      </c>
      <c r="BC4" s="113" t="s">
        <v>207</v>
      </c>
      <c r="BD4" s="113" t="s">
        <v>249</v>
      </c>
      <c r="BE4" s="113" t="s">
        <v>250</v>
      </c>
      <c r="BF4" s="113" t="s">
        <v>251</v>
      </c>
      <c r="BG4" s="113" t="s">
        <v>252</v>
      </c>
      <c r="BH4" s="95" t="s">
        <v>253</v>
      </c>
      <c r="BI4" s="83" t="s">
        <v>254</v>
      </c>
      <c r="BJ4" s="83" t="s">
        <v>255</v>
      </c>
      <c r="BK4" s="116" t="s">
        <v>210</v>
      </c>
      <c r="BL4" s="116" t="s">
        <v>256</v>
      </c>
      <c r="BM4" s="113" t="s">
        <v>257</v>
      </c>
      <c r="BN4" s="85" t="s">
        <v>258</v>
      </c>
      <c r="BO4" s="85" t="s">
        <v>259</v>
      </c>
      <c r="BP4" s="85" t="s">
        <v>213</v>
      </c>
      <c r="BQ4" s="76"/>
      <c r="BR4" s="76"/>
      <c r="BS4" s="76"/>
      <c r="BT4" s="76"/>
      <c r="BU4" s="76"/>
      <c r="BV4" s="76"/>
      <c r="BW4" s="76"/>
      <c r="BX4" s="76"/>
      <c r="BY4" s="76"/>
      <c r="BZ4" s="76"/>
      <c r="CA4" s="76"/>
      <c r="CB4" s="76"/>
    </row>
    <row r="5" s="78" customFormat="1" ht="31.5" customHeight="1" spans="1:68">
      <c r="A5" s="88"/>
      <c r="B5" s="88"/>
      <c r="C5" s="89" t="s">
        <v>131</v>
      </c>
      <c r="D5" s="90">
        <f t="shared" ref="D5:D15" si="0">SUM(E5:F5)</f>
        <v>148487199</v>
      </c>
      <c r="E5" s="91">
        <f>SUM('一般公共预算财政拨款基本支出经济分类表（七）'!B4)</f>
        <v>10257099</v>
      </c>
      <c r="F5" s="91">
        <f>SUM(F6:F73)</f>
        <v>138230100</v>
      </c>
      <c r="G5" s="92">
        <f t="shared" ref="G5:G14" si="1">SUM(H5+S5+AR5+BA5+BN5+BO5+BP5)</f>
        <v>11825099</v>
      </c>
      <c r="H5" s="92">
        <f t="shared" ref="H5:H14" si="2">SUM(I5:R5)</f>
        <v>10313066</v>
      </c>
      <c r="I5" s="92">
        <f t="shared" ref="I5:R5" si="3">SUM(I6:I73)</f>
        <v>4112214</v>
      </c>
      <c r="J5" s="92">
        <f t="shared" si="3"/>
        <v>654528</v>
      </c>
      <c r="K5" s="92">
        <f t="shared" si="3"/>
        <v>2269860</v>
      </c>
      <c r="L5" s="92">
        <f t="shared" si="3"/>
        <v>354518</v>
      </c>
      <c r="M5" s="92">
        <f t="shared" si="3"/>
        <v>1089364</v>
      </c>
      <c r="N5" s="92">
        <f t="shared" si="3"/>
        <v>158000</v>
      </c>
      <c r="O5" s="92">
        <f t="shared" si="3"/>
        <v>575554</v>
      </c>
      <c r="P5" s="92">
        <f t="shared" si="3"/>
        <v>101477</v>
      </c>
      <c r="Q5" s="92">
        <f t="shared" si="3"/>
        <v>787551</v>
      </c>
      <c r="R5" s="92">
        <f t="shared" si="3"/>
        <v>210000</v>
      </c>
      <c r="S5" s="92">
        <f t="shared" ref="S5" si="4">SUM(T5:AP5)</f>
        <v>1427033</v>
      </c>
      <c r="T5" s="92">
        <f t="shared" ref="T5:AE5" si="5">SUM(T6:T73)</f>
        <v>210407</v>
      </c>
      <c r="U5" s="92">
        <f t="shared" si="5"/>
        <v>3000</v>
      </c>
      <c r="V5" s="92">
        <f t="shared" si="5"/>
        <v>2000</v>
      </c>
      <c r="W5" s="92">
        <f t="shared" si="5"/>
        <v>20500</v>
      </c>
      <c r="X5" s="92">
        <f t="shared" si="5"/>
        <v>5000</v>
      </c>
      <c r="Y5" s="92">
        <f t="shared" si="5"/>
        <v>38800</v>
      </c>
      <c r="Z5" s="92">
        <f t="shared" si="5"/>
        <v>75432</v>
      </c>
      <c r="AA5" s="92">
        <f t="shared" si="5"/>
        <v>30000</v>
      </c>
      <c r="AB5" s="92">
        <f t="shared" si="5"/>
        <v>315000</v>
      </c>
      <c r="AC5" s="92">
        <f t="shared" si="5"/>
        <v>0</v>
      </c>
      <c r="AD5" s="92">
        <f t="shared" si="5"/>
        <v>51176</v>
      </c>
      <c r="AE5" s="92">
        <f t="shared" si="5"/>
        <v>19955</v>
      </c>
      <c r="AF5" s="92">
        <f t="shared" ref="AF5:AQ5" si="6">SUM(AF6:AF73)</f>
        <v>121600</v>
      </c>
      <c r="AG5" s="92">
        <f t="shared" si="6"/>
        <v>0</v>
      </c>
      <c r="AH5" s="92">
        <f t="shared" si="6"/>
        <v>0</v>
      </c>
      <c r="AI5" s="92">
        <f t="shared" si="6"/>
        <v>275163</v>
      </c>
      <c r="AJ5" s="92">
        <f t="shared" si="6"/>
        <v>0</v>
      </c>
      <c r="AK5" s="92">
        <f t="shared" si="6"/>
        <v>114000</v>
      </c>
      <c r="AL5" s="92">
        <f t="shared" si="6"/>
        <v>0</v>
      </c>
      <c r="AM5" s="92">
        <f t="shared" si="6"/>
        <v>25000</v>
      </c>
      <c r="AN5" s="92">
        <f t="shared" si="6"/>
        <v>0</v>
      </c>
      <c r="AO5" s="92">
        <f t="shared" si="6"/>
        <v>15000</v>
      </c>
      <c r="AP5" s="92">
        <f t="shared" si="6"/>
        <v>105000</v>
      </c>
      <c r="AQ5" s="92">
        <f t="shared" si="6"/>
        <v>0</v>
      </c>
      <c r="AR5" s="92">
        <f t="shared" ref="AR5:AR11" si="7">SUM(AS5:AZ5)</f>
        <v>34000</v>
      </c>
      <c r="AS5" s="92">
        <f t="shared" ref="AS5:AZ5" si="8">SUM(AS6:AS73)</f>
        <v>34000</v>
      </c>
      <c r="AT5" s="92">
        <f t="shared" si="8"/>
        <v>0</v>
      </c>
      <c r="AU5" s="92">
        <f t="shared" si="8"/>
        <v>0</v>
      </c>
      <c r="AV5" s="92">
        <f t="shared" si="8"/>
        <v>0</v>
      </c>
      <c r="AW5" s="92">
        <f t="shared" si="8"/>
        <v>0</v>
      </c>
      <c r="AX5" s="92">
        <f t="shared" si="8"/>
        <v>0</v>
      </c>
      <c r="AY5" s="92">
        <f t="shared" si="8"/>
        <v>0</v>
      </c>
      <c r="AZ5" s="92">
        <f t="shared" si="8"/>
        <v>0</v>
      </c>
      <c r="BA5" s="92">
        <f t="shared" ref="BA5:BA11" si="9">SUM(BB5:BN5)</f>
        <v>51000</v>
      </c>
      <c r="BB5" s="92">
        <f t="shared" ref="BB5:BP5" si="10">SUM(BB6:BB73)</f>
        <v>0</v>
      </c>
      <c r="BC5" s="92">
        <f t="shared" si="10"/>
        <v>0</v>
      </c>
      <c r="BD5" s="92">
        <f t="shared" si="10"/>
        <v>0</v>
      </c>
      <c r="BE5" s="92">
        <f t="shared" si="10"/>
        <v>0</v>
      </c>
      <c r="BF5" s="92">
        <f t="shared" si="10"/>
        <v>0</v>
      </c>
      <c r="BG5" s="92">
        <f t="shared" si="10"/>
        <v>0</v>
      </c>
      <c r="BH5" s="92">
        <f t="shared" si="10"/>
        <v>51000</v>
      </c>
      <c r="BI5" s="92">
        <f t="shared" si="10"/>
        <v>0</v>
      </c>
      <c r="BJ5" s="92">
        <f t="shared" si="10"/>
        <v>0</v>
      </c>
      <c r="BK5" s="92">
        <f t="shared" si="10"/>
        <v>0</v>
      </c>
      <c r="BL5" s="92">
        <f t="shared" si="10"/>
        <v>0</v>
      </c>
      <c r="BM5" s="92">
        <f t="shared" si="10"/>
        <v>0</v>
      </c>
      <c r="BN5" s="92">
        <f t="shared" si="10"/>
        <v>0</v>
      </c>
      <c r="BO5" s="92">
        <f t="shared" si="10"/>
        <v>0</v>
      </c>
      <c r="BP5" s="92">
        <f t="shared" si="10"/>
        <v>0</v>
      </c>
    </row>
    <row r="6" s="78" customFormat="1" ht="31.5" customHeight="1" spans="1:68">
      <c r="A6" s="93" t="s">
        <v>78</v>
      </c>
      <c r="B6" s="93" t="s">
        <v>79</v>
      </c>
      <c r="C6" s="94" t="s">
        <v>260</v>
      </c>
      <c r="D6" s="91">
        <v>5414036</v>
      </c>
      <c r="E6" s="91">
        <v>5414036</v>
      </c>
      <c r="F6" s="91"/>
      <c r="G6" s="92">
        <v>5414036</v>
      </c>
      <c r="H6" s="92">
        <v>5103863</v>
      </c>
      <c r="I6" s="92">
        <v>2850608</v>
      </c>
      <c r="J6" s="92">
        <v>493592</v>
      </c>
      <c r="K6" s="92">
        <v>1507980</v>
      </c>
      <c r="L6" s="92">
        <v>251683</v>
      </c>
      <c r="M6" s="92"/>
      <c r="N6" s="92"/>
      <c r="O6" s="92"/>
      <c r="P6" s="92"/>
      <c r="Q6" s="92"/>
      <c r="R6" s="92">
        <v>0</v>
      </c>
      <c r="S6" s="92">
        <v>310173</v>
      </c>
      <c r="T6" s="92">
        <v>41000</v>
      </c>
      <c r="U6" s="92">
        <v>3000</v>
      </c>
      <c r="V6" s="92">
        <v>2000</v>
      </c>
      <c r="W6" s="92">
        <v>20000</v>
      </c>
      <c r="X6" s="92">
        <v>0</v>
      </c>
      <c r="Y6" s="92">
        <v>35000</v>
      </c>
      <c r="Z6" s="92">
        <v>55272</v>
      </c>
      <c r="AA6" s="92">
        <v>25000</v>
      </c>
      <c r="AB6" s="92">
        <v>0</v>
      </c>
      <c r="AC6" s="92">
        <v>0</v>
      </c>
      <c r="AD6" s="92">
        <v>23946</v>
      </c>
      <c r="AE6" s="92">
        <v>19955</v>
      </c>
      <c r="AF6" s="92">
        <v>45000</v>
      </c>
      <c r="AG6" s="92">
        <v>0</v>
      </c>
      <c r="AH6" s="92">
        <v>0</v>
      </c>
      <c r="AI6" s="92">
        <v>0</v>
      </c>
      <c r="AJ6" s="92"/>
      <c r="AK6" s="92">
        <v>0</v>
      </c>
      <c r="AL6" s="92">
        <v>0</v>
      </c>
      <c r="AM6" s="92">
        <v>25000</v>
      </c>
      <c r="AN6" s="92">
        <v>0</v>
      </c>
      <c r="AO6" s="92">
        <v>15000</v>
      </c>
      <c r="AP6" s="92">
        <v>0</v>
      </c>
      <c r="AQ6" s="92">
        <v>0</v>
      </c>
      <c r="AR6" s="92">
        <v>0</v>
      </c>
      <c r="AS6" s="92"/>
      <c r="AT6" s="92"/>
      <c r="AU6" s="92"/>
      <c r="AV6" s="92"/>
      <c r="AW6" s="92"/>
      <c r="AX6" s="92"/>
      <c r="AY6" s="92"/>
      <c r="AZ6" s="92">
        <v>0</v>
      </c>
      <c r="BA6" s="92">
        <v>0</v>
      </c>
      <c r="BB6" s="92"/>
      <c r="BC6" s="92"/>
      <c r="BD6" s="92"/>
      <c r="BE6" s="92"/>
      <c r="BF6" s="92"/>
      <c r="BG6" s="92"/>
      <c r="BH6" s="92">
        <v>0</v>
      </c>
      <c r="BI6" s="92">
        <v>0</v>
      </c>
      <c r="BJ6" s="92">
        <v>0</v>
      </c>
      <c r="BK6" s="92"/>
      <c r="BL6" s="92"/>
      <c r="BM6" s="92"/>
      <c r="BN6" s="92"/>
      <c r="BO6" s="92"/>
      <c r="BP6" s="92"/>
    </row>
    <row r="7" s="78" customFormat="1" ht="31.5" customHeight="1" spans="1:68">
      <c r="A7" s="93" t="s">
        <v>80</v>
      </c>
      <c r="B7" s="93" t="s">
        <v>81</v>
      </c>
      <c r="C7" s="94" t="s">
        <v>261</v>
      </c>
      <c r="D7" s="91">
        <v>1498747</v>
      </c>
      <c r="E7" s="91">
        <v>1498747</v>
      </c>
      <c r="F7" s="91"/>
      <c r="G7" s="92">
        <v>1498747</v>
      </c>
      <c r="H7" s="92">
        <v>1471087</v>
      </c>
      <c r="I7" s="92">
        <v>816847</v>
      </c>
      <c r="J7" s="92">
        <v>101792</v>
      </c>
      <c r="K7" s="92">
        <v>485880</v>
      </c>
      <c r="L7" s="92">
        <v>66568</v>
      </c>
      <c r="M7" s="92"/>
      <c r="N7" s="92"/>
      <c r="O7" s="92"/>
      <c r="P7" s="92"/>
      <c r="Q7" s="92"/>
      <c r="R7" s="92">
        <v>0</v>
      </c>
      <c r="S7" s="92">
        <v>27660</v>
      </c>
      <c r="T7" s="92">
        <v>0</v>
      </c>
      <c r="U7" s="92">
        <v>0</v>
      </c>
      <c r="V7" s="92">
        <v>0</v>
      </c>
      <c r="W7" s="92">
        <v>500</v>
      </c>
      <c r="X7" s="92">
        <v>5000</v>
      </c>
      <c r="Y7" s="92">
        <v>2000</v>
      </c>
      <c r="Z7" s="92">
        <v>20160</v>
      </c>
      <c r="AA7" s="92">
        <v>0</v>
      </c>
      <c r="AB7" s="92">
        <v>0</v>
      </c>
      <c r="AC7" s="92">
        <v>0</v>
      </c>
      <c r="AD7" s="92">
        <v>0</v>
      </c>
      <c r="AE7" s="92">
        <v>0</v>
      </c>
      <c r="AF7" s="92">
        <v>0</v>
      </c>
      <c r="AG7" s="92">
        <v>0</v>
      </c>
      <c r="AH7" s="92">
        <v>0</v>
      </c>
      <c r="AI7" s="92">
        <v>0</v>
      </c>
      <c r="AJ7" s="92"/>
      <c r="AK7" s="92">
        <v>0</v>
      </c>
      <c r="AL7" s="92">
        <v>0</v>
      </c>
      <c r="AM7" s="92">
        <v>0</v>
      </c>
      <c r="AN7" s="92">
        <v>0</v>
      </c>
      <c r="AO7" s="92">
        <v>0</v>
      </c>
      <c r="AP7" s="92">
        <v>0</v>
      </c>
      <c r="AQ7" s="92">
        <v>0</v>
      </c>
      <c r="AR7" s="92">
        <v>0</v>
      </c>
      <c r="AS7" s="92"/>
      <c r="AT7" s="92"/>
      <c r="AU7" s="92"/>
      <c r="AV7" s="92"/>
      <c r="AW7" s="92"/>
      <c r="AX7" s="92"/>
      <c r="AY7" s="92"/>
      <c r="AZ7" s="92">
        <v>0</v>
      </c>
      <c r="BA7" s="92">
        <v>0</v>
      </c>
      <c r="BB7" s="92"/>
      <c r="BC7" s="92"/>
      <c r="BD7" s="92"/>
      <c r="BE7" s="92"/>
      <c r="BF7" s="92"/>
      <c r="BG7" s="92"/>
      <c r="BH7" s="92">
        <v>0</v>
      </c>
      <c r="BI7" s="92">
        <v>0</v>
      </c>
      <c r="BJ7" s="92">
        <v>0</v>
      </c>
      <c r="BK7" s="92"/>
      <c r="BL7" s="92"/>
      <c r="BM7" s="92"/>
      <c r="BN7" s="92"/>
      <c r="BO7" s="92"/>
      <c r="BP7" s="92"/>
    </row>
    <row r="8" s="78" customFormat="1" ht="31.5" customHeight="1" spans="1:68">
      <c r="A8" s="94" t="s">
        <v>82</v>
      </c>
      <c r="B8" s="94" t="s">
        <v>83</v>
      </c>
      <c r="C8" s="94" t="s">
        <v>262</v>
      </c>
      <c r="D8" s="91">
        <v>817970</v>
      </c>
      <c r="E8" s="91">
        <v>817970</v>
      </c>
      <c r="F8" s="91"/>
      <c r="G8" s="92">
        <v>817970</v>
      </c>
      <c r="H8" s="92">
        <v>816170</v>
      </c>
      <c r="I8" s="92">
        <v>444759</v>
      </c>
      <c r="J8" s="92">
        <v>59144</v>
      </c>
      <c r="K8" s="92">
        <v>276000</v>
      </c>
      <c r="L8" s="92">
        <v>36267</v>
      </c>
      <c r="M8" s="92"/>
      <c r="N8" s="92"/>
      <c r="O8" s="92"/>
      <c r="P8" s="92"/>
      <c r="Q8" s="92"/>
      <c r="R8" s="92">
        <v>0</v>
      </c>
      <c r="S8" s="92">
        <v>1800</v>
      </c>
      <c r="T8" s="92">
        <v>0</v>
      </c>
      <c r="U8" s="92">
        <v>0</v>
      </c>
      <c r="V8" s="92">
        <v>0</v>
      </c>
      <c r="W8" s="92">
        <v>0</v>
      </c>
      <c r="X8" s="92">
        <v>0</v>
      </c>
      <c r="Y8" s="92">
        <v>1800</v>
      </c>
      <c r="Z8" s="92">
        <v>0</v>
      </c>
      <c r="AA8" s="92">
        <v>0</v>
      </c>
      <c r="AB8" s="92">
        <v>0</v>
      </c>
      <c r="AC8" s="92">
        <v>0</v>
      </c>
      <c r="AD8" s="92">
        <v>0</v>
      </c>
      <c r="AE8" s="92">
        <v>0</v>
      </c>
      <c r="AF8" s="92">
        <v>0</v>
      </c>
      <c r="AG8" s="92">
        <v>0</v>
      </c>
      <c r="AH8" s="92">
        <v>0</v>
      </c>
      <c r="AI8" s="92">
        <v>0</v>
      </c>
      <c r="AJ8" s="92"/>
      <c r="AK8" s="92">
        <v>0</v>
      </c>
      <c r="AL8" s="92">
        <v>0</v>
      </c>
      <c r="AM8" s="92">
        <v>0</v>
      </c>
      <c r="AN8" s="92">
        <v>0</v>
      </c>
      <c r="AO8" s="92">
        <v>0</v>
      </c>
      <c r="AP8" s="92">
        <v>0</v>
      </c>
      <c r="AQ8" s="92">
        <v>0</v>
      </c>
      <c r="AR8" s="92">
        <v>0</v>
      </c>
      <c r="AS8" s="92"/>
      <c r="AT8" s="92"/>
      <c r="AU8" s="92"/>
      <c r="AV8" s="92"/>
      <c r="AW8" s="92"/>
      <c r="AX8" s="92"/>
      <c r="AY8" s="92"/>
      <c r="AZ8" s="92">
        <v>0</v>
      </c>
      <c r="BA8" s="92">
        <v>0</v>
      </c>
      <c r="BB8" s="92"/>
      <c r="BC8" s="92"/>
      <c r="BD8" s="92"/>
      <c r="BE8" s="92"/>
      <c r="BF8" s="92"/>
      <c r="BG8" s="92"/>
      <c r="BH8" s="92">
        <v>0</v>
      </c>
      <c r="BI8" s="92">
        <v>0</v>
      </c>
      <c r="BJ8" s="92">
        <v>0</v>
      </c>
      <c r="BK8" s="92"/>
      <c r="BL8" s="92"/>
      <c r="BM8" s="92"/>
      <c r="BN8" s="92"/>
      <c r="BO8" s="92"/>
      <c r="BP8" s="92"/>
    </row>
    <row r="9" s="78" customFormat="1" ht="31.5" customHeight="1" spans="1:68">
      <c r="A9" s="93" t="s">
        <v>84</v>
      </c>
      <c r="B9" s="93" t="s">
        <v>85</v>
      </c>
      <c r="C9" s="95" t="s">
        <v>263</v>
      </c>
      <c r="D9" s="91">
        <f t="shared" ref="D9:D15" si="11">SUM(E9:F9)</f>
        <v>1089364</v>
      </c>
      <c r="E9" s="91">
        <f t="shared" ref="E9:E11" si="12">SUM(G9)</f>
        <v>1089364</v>
      </c>
      <c r="F9" s="91"/>
      <c r="G9" s="92">
        <f t="shared" ref="G9:G14" si="13">SUM(H9+S9+AR9+BA9+BN9+BO9+BP9)</f>
        <v>1089364</v>
      </c>
      <c r="H9" s="92">
        <f t="shared" ref="H9:H14" si="14">SUM(I9:R9)</f>
        <v>1089364</v>
      </c>
      <c r="I9" s="92"/>
      <c r="J9" s="92"/>
      <c r="K9" s="92"/>
      <c r="L9" s="92"/>
      <c r="M9" s="92">
        <f>SUM('一般公共预算财政拨款基本支出经济分类表（七）'!B10)</f>
        <v>1089364</v>
      </c>
      <c r="N9" s="92"/>
      <c r="O9" s="92"/>
      <c r="P9" s="92"/>
      <c r="Q9" s="92"/>
      <c r="R9" s="92"/>
      <c r="S9" s="92">
        <f t="shared" ref="S9:S11" si="15">SUM(T9:AQ9)</f>
        <v>0</v>
      </c>
      <c r="T9" s="92"/>
      <c r="U9" s="92"/>
      <c r="V9" s="92"/>
      <c r="W9" s="92"/>
      <c r="X9" s="92"/>
      <c r="Y9" s="92"/>
      <c r="Z9" s="92"/>
      <c r="AA9" s="92"/>
      <c r="AB9" s="92"/>
      <c r="AC9" s="92"/>
      <c r="AD9" s="92"/>
      <c r="AE9" s="92"/>
      <c r="AF9" s="92"/>
      <c r="AG9" s="92"/>
      <c r="AH9" s="92"/>
      <c r="AI9" s="92"/>
      <c r="AJ9" s="92"/>
      <c r="AK9" s="92"/>
      <c r="AL9" s="92"/>
      <c r="AM9" s="92"/>
      <c r="AN9" s="92"/>
      <c r="AO9" s="92"/>
      <c r="AP9" s="92"/>
      <c r="AQ9" s="92"/>
      <c r="AR9" s="92">
        <f t="shared" ref="AR9:AR11" si="16">SUM(AS9:AZ9)</f>
        <v>0</v>
      </c>
      <c r="AS9" s="92"/>
      <c r="AT9" s="92"/>
      <c r="AU9" s="92"/>
      <c r="AV9" s="92"/>
      <c r="AW9" s="92"/>
      <c r="AX9" s="92"/>
      <c r="AY9" s="92"/>
      <c r="AZ9" s="92"/>
      <c r="BA9" s="92">
        <f t="shared" ref="BA9:BA11" si="17">SUM(BB9:BN9)</f>
        <v>0</v>
      </c>
      <c r="BB9" s="92"/>
      <c r="BC9" s="92"/>
      <c r="BD9" s="92"/>
      <c r="BE9" s="92"/>
      <c r="BF9" s="92"/>
      <c r="BG9" s="92"/>
      <c r="BH9" s="92"/>
      <c r="BI9" s="92"/>
      <c r="BJ9" s="92"/>
      <c r="BK9" s="92"/>
      <c r="BL9" s="92"/>
      <c r="BM9" s="92"/>
      <c r="BN9" s="92"/>
      <c r="BO9" s="92"/>
      <c r="BP9" s="92"/>
    </row>
    <row r="10" s="78" customFormat="1" ht="31.5" customHeight="1" spans="1:68">
      <c r="A10" s="94" t="s">
        <v>264</v>
      </c>
      <c r="B10" s="94" t="s">
        <v>87</v>
      </c>
      <c r="C10" s="94" t="s">
        <v>222</v>
      </c>
      <c r="D10" s="91">
        <f t="shared" si="11"/>
        <v>158000</v>
      </c>
      <c r="E10" s="91">
        <f t="shared" si="12"/>
        <v>158000</v>
      </c>
      <c r="F10" s="91"/>
      <c r="G10" s="92">
        <f t="shared" si="13"/>
        <v>158000</v>
      </c>
      <c r="H10" s="92">
        <f t="shared" si="14"/>
        <v>158000</v>
      </c>
      <c r="I10" s="92"/>
      <c r="J10" s="92"/>
      <c r="K10" s="92"/>
      <c r="L10" s="92"/>
      <c r="M10" s="92"/>
      <c r="N10" s="92">
        <f>SUM('一般公共预算财政拨款基本支出经济分类表（七）'!B12)</f>
        <v>158000</v>
      </c>
      <c r="O10" s="92"/>
      <c r="P10" s="92"/>
      <c r="Q10" s="92"/>
      <c r="R10" s="92"/>
      <c r="S10" s="92">
        <f t="shared" si="15"/>
        <v>0</v>
      </c>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f t="shared" si="16"/>
        <v>0</v>
      </c>
      <c r="AS10" s="92"/>
      <c r="AT10" s="92"/>
      <c r="AU10" s="92"/>
      <c r="AV10" s="92"/>
      <c r="AW10" s="92"/>
      <c r="AX10" s="92"/>
      <c r="AY10" s="92"/>
      <c r="AZ10" s="92"/>
      <c r="BA10" s="92">
        <f t="shared" si="17"/>
        <v>0</v>
      </c>
      <c r="BB10" s="92"/>
      <c r="BC10" s="92"/>
      <c r="BD10" s="92"/>
      <c r="BE10" s="92"/>
      <c r="BF10" s="92"/>
      <c r="BG10" s="92"/>
      <c r="BH10" s="92"/>
      <c r="BI10" s="92"/>
      <c r="BJ10" s="92"/>
      <c r="BK10" s="92"/>
      <c r="BL10" s="92"/>
      <c r="BM10" s="92"/>
      <c r="BN10" s="92"/>
      <c r="BO10" s="92"/>
      <c r="BP10" s="92"/>
    </row>
    <row r="11" s="78" customFormat="1" ht="31.5" customHeight="1" spans="1:68">
      <c r="A11" s="93" t="s">
        <v>88</v>
      </c>
      <c r="B11" s="93" t="s">
        <v>89</v>
      </c>
      <c r="C11" s="94" t="s">
        <v>265</v>
      </c>
      <c r="D11" s="91">
        <f t="shared" si="11"/>
        <v>48877</v>
      </c>
      <c r="E11" s="91">
        <f t="shared" si="12"/>
        <v>48877</v>
      </c>
      <c r="F11" s="91"/>
      <c r="G11" s="92">
        <f t="shared" si="13"/>
        <v>48877</v>
      </c>
      <c r="H11" s="92">
        <f t="shared" si="14"/>
        <v>48877</v>
      </c>
      <c r="I11" s="92"/>
      <c r="J11" s="92"/>
      <c r="K11" s="92"/>
      <c r="L11" s="92"/>
      <c r="M11" s="92"/>
      <c r="N11" s="92"/>
      <c r="O11" s="92"/>
      <c r="P11" s="92">
        <f>SUM('一般公共预算财政拨款基本支出经济分类表（七）'!B13)</f>
        <v>48877</v>
      </c>
      <c r="Q11" s="92"/>
      <c r="R11" s="92"/>
      <c r="S11" s="92">
        <f t="shared" si="15"/>
        <v>0</v>
      </c>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f t="shared" si="16"/>
        <v>0</v>
      </c>
      <c r="AS11" s="92"/>
      <c r="AT11" s="92"/>
      <c r="AU11" s="92"/>
      <c r="AV11" s="92"/>
      <c r="AW11" s="92"/>
      <c r="AX11" s="92"/>
      <c r="AY11" s="92"/>
      <c r="AZ11" s="92"/>
      <c r="BA11" s="92">
        <f t="shared" si="17"/>
        <v>0</v>
      </c>
      <c r="BB11" s="92"/>
      <c r="BC11" s="92"/>
      <c r="BD11" s="92"/>
      <c r="BE11" s="92"/>
      <c r="BF11" s="92"/>
      <c r="BG11" s="92"/>
      <c r="BH11" s="92"/>
      <c r="BI11" s="92"/>
      <c r="BJ11" s="92"/>
      <c r="BK11" s="92"/>
      <c r="BL11" s="92"/>
      <c r="BM11" s="92"/>
      <c r="BN11" s="92"/>
      <c r="BO11" s="92"/>
      <c r="BP11" s="92"/>
    </row>
    <row r="12" s="78" customFormat="1" ht="31.5" customHeight="1" spans="1:68">
      <c r="A12" s="96" t="s">
        <v>90</v>
      </c>
      <c r="B12" s="96" t="s">
        <v>91</v>
      </c>
      <c r="C12" s="85" t="s">
        <v>223</v>
      </c>
      <c r="D12" s="91">
        <f t="shared" si="11"/>
        <v>305157</v>
      </c>
      <c r="E12" s="91">
        <v>305157</v>
      </c>
      <c r="F12" s="91"/>
      <c r="G12" s="92">
        <f t="shared" si="13"/>
        <v>305157</v>
      </c>
      <c r="H12" s="92">
        <f t="shared" si="14"/>
        <v>305157</v>
      </c>
      <c r="I12" s="92"/>
      <c r="J12" s="92"/>
      <c r="K12" s="92"/>
      <c r="L12" s="92"/>
      <c r="M12" s="92"/>
      <c r="N12" s="92"/>
      <c r="O12" s="92">
        <v>305157</v>
      </c>
      <c r="P12" s="92"/>
      <c r="Q12" s="92"/>
      <c r="R12" s="92"/>
      <c r="S12" s="92">
        <v>0</v>
      </c>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v>0</v>
      </c>
      <c r="AS12" s="92"/>
      <c r="AT12" s="92"/>
      <c r="AU12" s="92"/>
      <c r="AV12" s="92"/>
      <c r="AW12" s="92"/>
      <c r="AX12" s="92"/>
      <c r="AY12" s="92"/>
      <c r="AZ12" s="92"/>
      <c r="BA12" s="92">
        <v>0</v>
      </c>
      <c r="BB12" s="92"/>
      <c r="BC12" s="92"/>
      <c r="BD12" s="92"/>
      <c r="BE12" s="92"/>
      <c r="BF12" s="92"/>
      <c r="BG12" s="92"/>
      <c r="BH12" s="92"/>
      <c r="BI12" s="92"/>
      <c r="BJ12" s="92"/>
      <c r="BK12" s="92"/>
      <c r="BL12" s="92"/>
      <c r="BM12" s="92"/>
      <c r="BN12" s="92"/>
      <c r="BO12" s="92"/>
      <c r="BP12" s="92"/>
    </row>
    <row r="13" s="78" customFormat="1" ht="31.5" customHeight="1" spans="1:68">
      <c r="A13" s="96" t="s">
        <v>92</v>
      </c>
      <c r="B13" s="96" t="s">
        <v>93</v>
      </c>
      <c r="C13" s="85" t="s">
        <v>223</v>
      </c>
      <c r="D13" s="91">
        <f t="shared" si="11"/>
        <v>137397</v>
      </c>
      <c r="E13" s="91">
        <v>137397</v>
      </c>
      <c r="F13" s="91"/>
      <c r="G13" s="92">
        <f t="shared" si="13"/>
        <v>137397</v>
      </c>
      <c r="H13" s="92">
        <f t="shared" si="14"/>
        <v>137397</v>
      </c>
      <c r="I13" s="92"/>
      <c r="J13" s="92"/>
      <c r="K13" s="92"/>
      <c r="L13" s="92"/>
      <c r="M13" s="92"/>
      <c r="N13" s="92"/>
      <c r="O13" s="92">
        <v>137397</v>
      </c>
      <c r="P13" s="92"/>
      <c r="Q13" s="92"/>
      <c r="R13" s="92"/>
      <c r="S13" s="92">
        <v>0</v>
      </c>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v>0</v>
      </c>
      <c r="AS13" s="92"/>
      <c r="AT13" s="92"/>
      <c r="AU13" s="92"/>
      <c r="AV13" s="92"/>
      <c r="AW13" s="92"/>
      <c r="AX13" s="92"/>
      <c r="AY13" s="92"/>
      <c r="AZ13" s="92"/>
      <c r="BA13" s="92">
        <v>0</v>
      </c>
      <c r="BB13" s="92"/>
      <c r="BC13" s="92"/>
      <c r="BD13" s="92"/>
      <c r="BE13" s="92"/>
      <c r="BF13" s="92"/>
      <c r="BG13" s="92"/>
      <c r="BH13" s="92"/>
      <c r="BI13" s="92"/>
      <c r="BJ13" s="92"/>
      <c r="BK13" s="92"/>
      <c r="BL13" s="92"/>
      <c r="BM13" s="92"/>
      <c r="BN13" s="92"/>
      <c r="BO13" s="92"/>
      <c r="BP13" s="92"/>
    </row>
    <row r="14" s="78" customFormat="1" ht="31.5" customHeight="1" spans="1:68">
      <c r="A14" s="93" t="s">
        <v>94</v>
      </c>
      <c r="B14" s="93" t="s">
        <v>95</v>
      </c>
      <c r="C14" s="93" t="s">
        <v>95</v>
      </c>
      <c r="D14" s="91">
        <f t="shared" si="11"/>
        <v>787551</v>
      </c>
      <c r="E14" s="91">
        <f>SUM(G14)</f>
        <v>787551</v>
      </c>
      <c r="F14" s="91"/>
      <c r="G14" s="92">
        <f t="shared" si="13"/>
        <v>787551</v>
      </c>
      <c r="H14" s="92">
        <f t="shared" si="14"/>
        <v>787551</v>
      </c>
      <c r="I14" s="92"/>
      <c r="J14" s="92"/>
      <c r="K14" s="92"/>
      <c r="L14" s="92"/>
      <c r="M14" s="92"/>
      <c r="N14" s="92"/>
      <c r="O14" s="92"/>
      <c r="P14" s="92"/>
      <c r="Q14" s="92">
        <f>SUM('一般公共预算财政拨款基本支出经济分类表（七）'!B14)</f>
        <v>787551</v>
      </c>
      <c r="R14" s="92"/>
      <c r="S14" s="92">
        <f>SUM(T14:AQ14)</f>
        <v>0</v>
      </c>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f>SUM(AS14:AZ14)</f>
        <v>0</v>
      </c>
      <c r="AS14" s="92"/>
      <c r="AT14" s="92"/>
      <c r="AU14" s="92"/>
      <c r="AV14" s="92"/>
      <c r="AW14" s="92"/>
      <c r="AX14" s="92"/>
      <c r="AY14" s="92"/>
      <c r="AZ14" s="92"/>
      <c r="BA14" s="92">
        <f>SUM(BB14:BN14)</f>
        <v>0</v>
      </c>
      <c r="BB14" s="92"/>
      <c r="BC14" s="92"/>
      <c r="BD14" s="92"/>
      <c r="BE14" s="92"/>
      <c r="BF14" s="92"/>
      <c r="BG14" s="92"/>
      <c r="BH14" s="92"/>
      <c r="BI14" s="92"/>
      <c r="BJ14" s="92"/>
      <c r="BK14" s="92"/>
      <c r="BL14" s="92"/>
      <c r="BM14" s="92"/>
      <c r="BN14" s="92"/>
      <c r="BO14" s="92"/>
      <c r="BP14" s="92"/>
    </row>
    <row r="15" s="78" customFormat="1" ht="31.5" customHeight="1" spans="1:68">
      <c r="A15" s="97">
        <v>2080899</v>
      </c>
      <c r="B15" s="97" t="s">
        <v>96</v>
      </c>
      <c r="C15" s="97" t="s">
        <v>266</v>
      </c>
      <c r="D15" s="91">
        <f t="shared" si="11"/>
        <v>34000</v>
      </c>
      <c r="E15" s="91"/>
      <c r="F15" s="91">
        <f>SUM(G15)</f>
        <v>34000</v>
      </c>
      <c r="G15" s="92">
        <f t="shared" ref="G15:G19" si="18">SUM(H15+S15+AR15+BA15+BN15+BO15+BP15)</f>
        <v>34000</v>
      </c>
      <c r="H15" s="92">
        <f t="shared" ref="H15:H19" si="19">SUM(I15:R15)</f>
        <v>0</v>
      </c>
      <c r="I15" s="92"/>
      <c r="J15" s="92"/>
      <c r="K15" s="92"/>
      <c r="L15" s="92"/>
      <c r="M15" s="92"/>
      <c r="N15" s="92"/>
      <c r="O15" s="92"/>
      <c r="P15" s="92"/>
      <c r="Q15" s="92"/>
      <c r="R15" s="92"/>
      <c r="S15" s="92">
        <f t="shared" ref="S15:S19" si="20">SUM(T15:AQ15)</f>
        <v>0</v>
      </c>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f t="shared" ref="AR15:AR19" si="21">SUM(AS15:AZ15)</f>
        <v>34000</v>
      </c>
      <c r="AS15" s="92">
        <v>34000</v>
      </c>
      <c r="AT15" s="92"/>
      <c r="AU15" s="92"/>
      <c r="AV15" s="92"/>
      <c r="AW15" s="92"/>
      <c r="AX15" s="92"/>
      <c r="AY15" s="92"/>
      <c r="AZ15" s="92"/>
      <c r="BA15" s="92">
        <f t="shared" ref="BA15:BA19" si="22">SUM(BB15:BN15)</f>
        <v>0</v>
      </c>
      <c r="BB15" s="92"/>
      <c r="BC15" s="92"/>
      <c r="BD15" s="92"/>
      <c r="BE15" s="92"/>
      <c r="BF15" s="92"/>
      <c r="BG15" s="92"/>
      <c r="BH15" s="92"/>
      <c r="BI15" s="92"/>
      <c r="BJ15" s="92"/>
      <c r="BK15" s="92"/>
      <c r="BL15" s="92"/>
      <c r="BM15" s="92"/>
      <c r="BN15" s="92"/>
      <c r="BO15" s="92"/>
      <c r="BP15" s="92"/>
    </row>
    <row r="16" s="78" customFormat="1" ht="31.5" customHeight="1" spans="1:68">
      <c r="A16" s="97" t="s">
        <v>97</v>
      </c>
      <c r="B16" s="97" t="s">
        <v>98</v>
      </c>
      <c r="C16" s="97" t="s">
        <v>267</v>
      </c>
      <c r="D16" s="91">
        <f t="shared" ref="D15:D19" si="23">SUM(E16:F16)</f>
        <v>500000</v>
      </c>
      <c r="E16" s="98"/>
      <c r="F16" s="91">
        <v>500000</v>
      </c>
      <c r="G16" s="92">
        <f t="shared" si="18"/>
        <v>0</v>
      </c>
      <c r="H16" s="92">
        <f t="shared" si="19"/>
        <v>0</v>
      </c>
      <c r="I16" s="92"/>
      <c r="J16" s="92"/>
      <c r="K16" s="92"/>
      <c r="L16" s="92"/>
      <c r="M16" s="92"/>
      <c r="N16" s="92"/>
      <c r="O16" s="92"/>
      <c r="P16" s="92"/>
      <c r="Q16" s="92"/>
      <c r="R16" s="92"/>
      <c r="S16" s="92">
        <f t="shared" si="20"/>
        <v>0</v>
      </c>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f t="shared" si="21"/>
        <v>0</v>
      </c>
      <c r="AS16" s="92"/>
      <c r="AT16" s="92"/>
      <c r="AU16" s="92"/>
      <c r="AV16" s="92"/>
      <c r="AW16" s="92"/>
      <c r="AX16" s="92"/>
      <c r="AY16" s="92"/>
      <c r="AZ16" s="92"/>
      <c r="BA16" s="92">
        <f t="shared" si="22"/>
        <v>0</v>
      </c>
      <c r="BB16" s="92"/>
      <c r="BC16" s="92"/>
      <c r="BD16" s="92"/>
      <c r="BE16" s="92"/>
      <c r="BF16" s="92"/>
      <c r="BG16" s="92"/>
      <c r="BH16" s="92"/>
      <c r="BI16" s="92"/>
      <c r="BJ16" s="92"/>
      <c r="BK16" s="92"/>
      <c r="BL16" s="92"/>
      <c r="BM16" s="92"/>
      <c r="BN16" s="92"/>
      <c r="BO16" s="92"/>
      <c r="BP16" s="92"/>
    </row>
    <row r="17" s="78" customFormat="1" ht="31.5" customHeight="1" spans="1:68">
      <c r="A17" s="97" t="s">
        <v>97</v>
      </c>
      <c r="B17" s="97" t="s">
        <v>98</v>
      </c>
      <c r="C17" s="97" t="s">
        <v>268</v>
      </c>
      <c r="D17" s="91">
        <f t="shared" si="23"/>
        <v>230000</v>
      </c>
      <c r="E17" s="98"/>
      <c r="F17" s="91">
        <v>230000</v>
      </c>
      <c r="G17" s="92">
        <f t="shared" si="18"/>
        <v>0</v>
      </c>
      <c r="H17" s="92">
        <f t="shared" si="19"/>
        <v>0</v>
      </c>
      <c r="I17" s="92"/>
      <c r="J17" s="92"/>
      <c r="K17" s="92"/>
      <c r="L17" s="92"/>
      <c r="M17" s="92"/>
      <c r="N17" s="92"/>
      <c r="O17" s="92"/>
      <c r="P17" s="92"/>
      <c r="Q17" s="92"/>
      <c r="R17" s="92"/>
      <c r="S17" s="92">
        <f t="shared" si="20"/>
        <v>0</v>
      </c>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f t="shared" si="21"/>
        <v>0</v>
      </c>
      <c r="AS17" s="92"/>
      <c r="AT17" s="92"/>
      <c r="AU17" s="92"/>
      <c r="AV17" s="92"/>
      <c r="AW17" s="92"/>
      <c r="AX17" s="92"/>
      <c r="AY17" s="92"/>
      <c r="AZ17" s="92"/>
      <c r="BA17" s="92">
        <f t="shared" si="22"/>
        <v>0</v>
      </c>
      <c r="BB17" s="92"/>
      <c r="BC17" s="92"/>
      <c r="BD17" s="92"/>
      <c r="BE17" s="92"/>
      <c r="BF17" s="92"/>
      <c r="BG17" s="92"/>
      <c r="BH17" s="92"/>
      <c r="BI17" s="92"/>
      <c r="BJ17" s="92"/>
      <c r="BK17" s="92"/>
      <c r="BL17" s="92"/>
      <c r="BM17" s="92"/>
      <c r="BN17" s="92"/>
      <c r="BO17" s="92"/>
      <c r="BP17" s="92"/>
    </row>
    <row r="18" s="78" customFormat="1" ht="31.5" customHeight="1" spans="1:68">
      <c r="A18" s="97" t="s">
        <v>97</v>
      </c>
      <c r="B18" s="97" t="s">
        <v>98</v>
      </c>
      <c r="C18" s="97" t="s">
        <v>269</v>
      </c>
      <c r="D18" s="91">
        <f t="shared" si="23"/>
        <v>2350000</v>
      </c>
      <c r="E18" s="98"/>
      <c r="F18" s="91">
        <v>2350000</v>
      </c>
      <c r="G18" s="92">
        <f t="shared" si="18"/>
        <v>0</v>
      </c>
      <c r="H18" s="92">
        <f t="shared" si="19"/>
        <v>0</v>
      </c>
      <c r="I18" s="92"/>
      <c r="J18" s="92"/>
      <c r="K18" s="92"/>
      <c r="L18" s="92"/>
      <c r="M18" s="92"/>
      <c r="N18" s="92"/>
      <c r="O18" s="92"/>
      <c r="P18" s="92"/>
      <c r="Q18" s="92"/>
      <c r="R18" s="92"/>
      <c r="S18" s="92">
        <f t="shared" si="20"/>
        <v>0</v>
      </c>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f t="shared" si="21"/>
        <v>0</v>
      </c>
      <c r="AS18" s="92"/>
      <c r="AT18" s="92"/>
      <c r="AU18" s="92"/>
      <c r="AV18" s="92"/>
      <c r="AW18" s="92"/>
      <c r="AX18" s="92"/>
      <c r="AY18" s="92"/>
      <c r="AZ18" s="92"/>
      <c r="BA18" s="92">
        <f t="shared" si="22"/>
        <v>0</v>
      </c>
      <c r="BB18" s="92"/>
      <c r="BC18" s="92"/>
      <c r="BD18" s="92"/>
      <c r="BE18" s="92"/>
      <c r="BF18" s="92"/>
      <c r="BG18" s="92"/>
      <c r="BH18" s="92"/>
      <c r="BI18" s="92"/>
      <c r="BJ18" s="92"/>
      <c r="BK18" s="92"/>
      <c r="BL18" s="92"/>
      <c r="BM18" s="92"/>
      <c r="BN18" s="92"/>
      <c r="BO18" s="92"/>
      <c r="BP18" s="92"/>
    </row>
    <row r="19" s="78" customFormat="1" ht="31.5" customHeight="1" spans="1:68">
      <c r="A19" s="97" t="s">
        <v>97</v>
      </c>
      <c r="B19" s="97" t="s">
        <v>98</v>
      </c>
      <c r="C19" s="97" t="s">
        <v>270</v>
      </c>
      <c r="D19" s="91">
        <f t="shared" si="23"/>
        <v>100000</v>
      </c>
      <c r="E19" s="98"/>
      <c r="F19" s="91">
        <v>100000</v>
      </c>
      <c r="G19" s="92">
        <f t="shared" si="18"/>
        <v>0</v>
      </c>
      <c r="H19" s="92">
        <f t="shared" si="19"/>
        <v>0</v>
      </c>
      <c r="I19" s="92"/>
      <c r="J19" s="92"/>
      <c r="K19" s="92"/>
      <c r="L19" s="92"/>
      <c r="M19" s="92"/>
      <c r="N19" s="92"/>
      <c r="O19" s="92"/>
      <c r="P19" s="92"/>
      <c r="Q19" s="92"/>
      <c r="R19" s="92"/>
      <c r="S19" s="92">
        <f t="shared" si="20"/>
        <v>0</v>
      </c>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f t="shared" si="21"/>
        <v>0</v>
      </c>
      <c r="AS19" s="92"/>
      <c r="AT19" s="92"/>
      <c r="AU19" s="92"/>
      <c r="AV19" s="92"/>
      <c r="AW19" s="92"/>
      <c r="AX19" s="92"/>
      <c r="AY19" s="92"/>
      <c r="AZ19" s="92"/>
      <c r="BA19" s="92">
        <f t="shared" si="22"/>
        <v>0</v>
      </c>
      <c r="BB19" s="92"/>
      <c r="BC19" s="92"/>
      <c r="BD19" s="92"/>
      <c r="BE19" s="92"/>
      <c r="BF19" s="92"/>
      <c r="BG19" s="92"/>
      <c r="BH19" s="92"/>
      <c r="BI19" s="92"/>
      <c r="BJ19" s="92"/>
      <c r="BK19" s="92"/>
      <c r="BL19" s="92"/>
      <c r="BM19" s="92"/>
      <c r="BN19" s="92"/>
      <c r="BO19" s="92"/>
      <c r="BP19" s="92"/>
    </row>
    <row r="20" s="78" customFormat="1" ht="31.5" customHeight="1" spans="1:68">
      <c r="A20" s="97" t="s">
        <v>97</v>
      </c>
      <c r="B20" s="97" t="s">
        <v>98</v>
      </c>
      <c r="C20" s="97" t="s">
        <v>271</v>
      </c>
      <c r="D20" s="91">
        <f t="shared" ref="D20:D67" si="24">SUM(E20:F20)</f>
        <v>21300</v>
      </c>
      <c r="E20" s="98"/>
      <c r="F20" s="91">
        <v>21300</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row>
    <row r="21" s="78" customFormat="1" ht="31.5" customHeight="1" spans="1:68">
      <c r="A21" s="97" t="s">
        <v>97</v>
      </c>
      <c r="B21" s="97" t="s">
        <v>98</v>
      </c>
      <c r="C21" s="97" t="s">
        <v>272</v>
      </c>
      <c r="D21" s="91">
        <f t="shared" si="24"/>
        <v>148300</v>
      </c>
      <c r="E21" s="98"/>
      <c r="F21" s="91">
        <v>148300</v>
      </c>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row>
    <row r="22" s="78" customFormat="1" ht="31.5" customHeight="1" spans="1:68">
      <c r="A22" s="97" t="s">
        <v>102</v>
      </c>
      <c r="B22" s="97" t="s">
        <v>103</v>
      </c>
      <c r="C22" s="97" t="s">
        <v>273</v>
      </c>
      <c r="D22" s="91">
        <f t="shared" si="24"/>
        <v>1500000</v>
      </c>
      <c r="E22" s="98"/>
      <c r="F22" s="91">
        <v>1500000</v>
      </c>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row>
    <row r="23" s="78" customFormat="1" ht="31.5" customHeight="1" spans="1:68">
      <c r="A23" s="97" t="s">
        <v>102</v>
      </c>
      <c r="B23" s="97" t="s">
        <v>103</v>
      </c>
      <c r="C23" s="97" t="s">
        <v>274</v>
      </c>
      <c r="D23" s="91">
        <f t="shared" si="24"/>
        <v>216600</v>
      </c>
      <c r="E23" s="98"/>
      <c r="F23" s="91">
        <v>216600</v>
      </c>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row>
    <row r="24" s="78" customFormat="1" ht="31.5" customHeight="1" spans="1:68">
      <c r="A24" s="97" t="s">
        <v>102</v>
      </c>
      <c r="B24" s="97" t="s">
        <v>103</v>
      </c>
      <c r="C24" s="97" t="s">
        <v>275</v>
      </c>
      <c r="D24" s="91">
        <f t="shared" si="24"/>
        <v>750000</v>
      </c>
      <c r="E24" s="98"/>
      <c r="F24" s="91">
        <v>750000</v>
      </c>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row>
    <row r="25" s="78" customFormat="1" ht="31.5" customHeight="1" spans="1:68">
      <c r="A25" s="97" t="s">
        <v>99</v>
      </c>
      <c r="B25" s="97" t="s">
        <v>100</v>
      </c>
      <c r="C25" s="97" t="s">
        <v>276</v>
      </c>
      <c r="D25" s="91">
        <f t="shared" si="24"/>
        <v>1209900</v>
      </c>
      <c r="E25" s="98"/>
      <c r="F25" s="91">
        <v>1209900</v>
      </c>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row>
    <row r="26" s="78" customFormat="1" ht="31.5" customHeight="1" spans="1:68">
      <c r="A26" s="97" t="s">
        <v>99</v>
      </c>
      <c r="B26" s="97" t="s">
        <v>100</v>
      </c>
      <c r="C26" s="97" t="s">
        <v>277</v>
      </c>
      <c r="D26" s="91">
        <f t="shared" si="24"/>
        <v>477900</v>
      </c>
      <c r="E26" s="98"/>
      <c r="F26" s="91">
        <v>477900</v>
      </c>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row>
    <row r="27" s="78" customFormat="1" ht="31.5" customHeight="1" spans="1:68">
      <c r="A27" s="97" t="s">
        <v>99</v>
      </c>
      <c r="B27" s="97" t="s">
        <v>100</v>
      </c>
      <c r="C27" s="97" t="s">
        <v>278</v>
      </c>
      <c r="D27" s="91">
        <f t="shared" si="24"/>
        <v>400000</v>
      </c>
      <c r="E27" s="98"/>
      <c r="F27" s="91">
        <v>400000</v>
      </c>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row>
    <row r="28" s="78" customFormat="1" ht="31.5" customHeight="1" spans="1:68">
      <c r="A28" s="97" t="s">
        <v>102</v>
      </c>
      <c r="B28" s="97" t="s">
        <v>103</v>
      </c>
      <c r="C28" s="97" t="s">
        <v>279</v>
      </c>
      <c r="D28" s="91">
        <f t="shared" si="24"/>
        <v>7800000</v>
      </c>
      <c r="E28" s="98"/>
      <c r="F28" s="91">
        <v>7800000</v>
      </c>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row>
    <row r="29" s="78" customFormat="1" ht="31.5" customHeight="1" spans="1:68">
      <c r="A29" s="97" t="s">
        <v>99</v>
      </c>
      <c r="B29" s="97" t="s">
        <v>100</v>
      </c>
      <c r="C29" s="97" t="s">
        <v>280</v>
      </c>
      <c r="D29" s="91">
        <f t="shared" si="24"/>
        <v>3900000</v>
      </c>
      <c r="E29" s="98"/>
      <c r="F29" s="91">
        <v>3900000</v>
      </c>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row>
    <row r="30" s="78" customFormat="1" ht="31.5" customHeight="1" spans="1:68">
      <c r="A30" s="97" t="s">
        <v>102</v>
      </c>
      <c r="B30" s="97" t="s">
        <v>103</v>
      </c>
      <c r="C30" s="97" t="s">
        <v>281</v>
      </c>
      <c r="D30" s="91">
        <f t="shared" si="24"/>
        <v>200000</v>
      </c>
      <c r="E30" s="98"/>
      <c r="F30" s="91">
        <v>200000</v>
      </c>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row>
    <row r="31" s="78" customFormat="1" ht="31.5" customHeight="1" spans="1:68">
      <c r="A31" s="97" t="s">
        <v>102</v>
      </c>
      <c r="B31" s="97" t="s">
        <v>103</v>
      </c>
      <c r="C31" s="97" t="s">
        <v>282</v>
      </c>
      <c r="D31" s="91">
        <f t="shared" si="24"/>
        <v>323000</v>
      </c>
      <c r="E31" s="98"/>
      <c r="F31" s="91">
        <v>323000</v>
      </c>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row>
    <row r="32" s="78" customFormat="1" ht="31.5" customHeight="1" spans="1:68">
      <c r="A32" s="97" t="s">
        <v>102</v>
      </c>
      <c r="B32" s="97" t="s">
        <v>103</v>
      </c>
      <c r="C32" s="97" t="s">
        <v>283</v>
      </c>
      <c r="D32" s="91">
        <f t="shared" si="24"/>
        <v>1160000</v>
      </c>
      <c r="E32" s="98"/>
      <c r="F32" s="91">
        <v>1160000</v>
      </c>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row>
    <row r="33" s="78" customFormat="1" ht="31.5" customHeight="1" spans="1:68">
      <c r="A33" s="97" t="s">
        <v>102</v>
      </c>
      <c r="B33" s="97" t="s">
        <v>103</v>
      </c>
      <c r="C33" s="97" t="s">
        <v>284</v>
      </c>
      <c r="D33" s="91">
        <f t="shared" si="24"/>
        <v>1130000</v>
      </c>
      <c r="E33" s="98"/>
      <c r="F33" s="91">
        <v>1130000</v>
      </c>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row>
    <row r="34" s="78" customFormat="1" ht="31.5" customHeight="1" spans="1:68">
      <c r="A34" s="97" t="s">
        <v>102</v>
      </c>
      <c r="B34" s="97" t="s">
        <v>103</v>
      </c>
      <c r="C34" s="97" t="s">
        <v>285</v>
      </c>
      <c r="D34" s="91">
        <f t="shared" si="24"/>
        <v>353300</v>
      </c>
      <c r="E34" s="98"/>
      <c r="F34" s="91">
        <v>353300</v>
      </c>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row>
    <row r="35" s="78" customFormat="1" ht="31.5" customHeight="1" spans="1:68">
      <c r="A35" s="97" t="s">
        <v>102</v>
      </c>
      <c r="B35" s="97" t="s">
        <v>103</v>
      </c>
      <c r="C35" s="97" t="s">
        <v>286</v>
      </c>
      <c r="D35" s="91">
        <f t="shared" si="24"/>
        <v>18900</v>
      </c>
      <c r="E35" s="99"/>
      <c r="F35" s="91">
        <v>18900</v>
      </c>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row>
    <row r="36" s="78" customFormat="1" ht="31.5" customHeight="1" spans="1:68">
      <c r="A36" s="97" t="s">
        <v>102</v>
      </c>
      <c r="B36" s="97" t="s">
        <v>103</v>
      </c>
      <c r="C36" s="97" t="s">
        <v>287</v>
      </c>
      <c r="D36" s="91">
        <f t="shared" si="24"/>
        <v>131200</v>
      </c>
      <c r="E36" s="99"/>
      <c r="F36" s="91">
        <v>131200</v>
      </c>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row>
    <row r="37" s="78" customFormat="1" ht="31.5" customHeight="1" spans="1:68">
      <c r="A37" s="97" t="s">
        <v>102</v>
      </c>
      <c r="B37" s="97" t="s">
        <v>103</v>
      </c>
      <c r="C37" s="97" t="s">
        <v>288</v>
      </c>
      <c r="D37" s="91">
        <f t="shared" si="24"/>
        <v>415200</v>
      </c>
      <c r="E37" s="99"/>
      <c r="F37" s="91">
        <v>415200</v>
      </c>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row>
    <row r="38" s="78" customFormat="1" ht="31.5" customHeight="1" spans="1:68">
      <c r="A38" s="97" t="s">
        <v>102</v>
      </c>
      <c r="B38" s="97" t="s">
        <v>103</v>
      </c>
      <c r="C38" s="97" t="s">
        <v>289</v>
      </c>
      <c r="D38" s="91">
        <f t="shared" si="24"/>
        <v>476000</v>
      </c>
      <c r="E38" s="99"/>
      <c r="F38" s="91">
        <v>476000</v>
      </c>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row>
    <row r="39" s="78" customFormat="1" ht="31.5" customHeight="1" spans="1:68">
      <c r="A39" s="97" t="s">
        <v>102</v>
      </c>
      <c r="B39" s="97" t="s">
        <v>103</v>
      </c>
      <c r="C39" s="97" t="s">
        <v>290</v>
      </c>
      <c r="D39" s="91">
        <f t="shared" si="24"/>
        <v>322000</v>
      </c>
      <c r="E39" s="99"/>
      <c r="F39" s="91">
        <v>322000</v>
      </c>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row>
    <row r="40" s="78" customFormat="1" ht="31.5" customHeight="1" spans="1:68">
      <c r="A40" s="97" t="s">
        <v>102</v>
      </c>
      <c r="B40" s="97" t="s">
        <v>103</v>
      </c>
      <c r="C40" s="97" t="s">
        <v>291</v>
      </c>
      <c r="D40" s="91">
        <f t="shared" si="24"/>
        <v>1568600</v>
      </c>
      <c r="E40" s="99"/>
      <c r="F40" s="91">
        <v>1568600</v>
      </c>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row>
    <row r="41" s="78" customFormat="1" ht="31.5" customHeight="1" spans="1:68">
      <c r="A41" s="97" t="s">
        <v>99</v>
      </c>
      <c r="B41" s="97" t="s">
        <v>100</v>
      </c>
      <c r="C41" s="97" t="s">
        <v>292</v>
      </c>
      <c r="D41" s="91">
        <f t="shared" si="24"/>
        <v>1241700</v>
      </c>
      <c r="E41" s="99"/>
      <c r="F41" s="91">
        <v>1241700</v>
      </c>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row>
    <row r="42" s="78" customFormat="1" ht="31.5" customHeight="1" spans="1:68">
      <c r="A42" s="97" t="s">
        <v>102</v>
      </c>
      <c r="B42" s="97" t="s">
        <v>103</v>
      </c>
      <c r="C42" s="97" t="s">
        <v>293</v>
      </c>
      <c r="D42" s="91">
        <f t="shared" si="24"/>
        <v>29300</v>
      </c>
      <c r="E42" s="99"/>
      <c r="F42" s="91">
        <v>29300</v>
      </c>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row>
    <row r="43" s="78" customFormat="1" ht="31.5" customHeight="1" spans="1:68">
      <c r="A43" s="97" t="s">
        <v>102</v>
      </c>
      <c r="B43" s="97" t="s">
        <v>103</v>
      </c>
      <c r="C43" s="97" t="s">
        <v>294</v>
      </c>
      <c r="D43" s="91">
        <f t="shared" si="24"/>
        <v>38200</v>
      </c>
      <c r="E43" s="99"/>
      <c r="F43" s="91">
        <v>38200</v>
      </c>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row>
    <row r="44" s="78" customFormat="1" ht="31.5" customHeight="1" spans="1:68">
      <c r="A44" s="97" t="s">
        <v>102</v>
      </c>
      <c r="B44" s="97" t="s">
        <v>103</v>
      </c>
      <c r="C44" s="97" t="s">
        <v>295</v>
      </c>
      <c r="D44" s="91">
        <f t="shared" si="24"/>
        <v>596200</v>
      </c>
      <c r="E44" s="99"/>
      <c r="F44" s="91">
        <v>596200</v>
      </c>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row>
    <row r="45" s="78" customFormat="1" ht="31.5" customHeight="1" spans="1:68">
      <c r="A45" s="97" t="s">
        <v>102</v>
      </c>
      <c r="B45" s="97" t="s">
        <v>103</v>
      </c>
      <c r="C45" s="97" t="s">
        <v>296</v>
      </c>
      <c r="D45" s="91">
        <f t="shared" si="24"/>
        <v>1033000</v>
      </c>
      <c r="E45" s="99"/>
      <c r="F45" s="91">
        <v>1033000</v>
      </c>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row>
    <row r="46" s="78" customFormat="1" ht="31.5" customHeight="1" spans="1:68">
      <c r="A46" s="97" t="s">
        <v>102</v>
      </c>
      <c r="B46" s="97" t="s">
        <v>103</v>
      </c>
      <c r="C46" s="97" t="s">
        <v>297</v>
      </c>
      <c r="D46" s="91">
        <f t="shared" si="24"/>
        <v>1343500</v>
      </c>
      <c r="E46" s="99"/>
      <c r="F46" s="91">
        <v>1343500</v>
      </c>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row>
    <row r="47" s="78" customFormat="1" ht="31.5" customHeight="1" spans="1:68">
      <c r="A47" s="97" t="s">
        <v>102</v>
      </c>
      <c r="B47" s="97" t="s">
        <v>103</v>
      </c>
      <c r="C47" s="97" t="s">
        <v>298</v>
      </c>
      <c r="D47" s="91">
        <f t="shared" si="24"/>
        <v>349700</v>
      </c>
      <c r="E47" s="99"/>
      <c r="F47" s="91">
        <v>349700</v>
      </c>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row>
    <row r="48" s="78" customFormat="1" ht="31.5" customHeight="1" spans="1:68">
      <c r="A48" s="97" t="s">
        <v>102</v>
      </c>
      <c r="B48" s="97" t="s">
        <v>103</v>
      </c>
      <c r="C48" s="97" t="s">
        <v>299</v>
      </c>
      <c r="D48" s="91">
        <f t="shared" si="24"/>
        <v>2985500</v>
      </c>
      <c r="E48" s="99"/>
      <c r="F48" s="91">
        <v>2985500</v>
      </c>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row>
    <row r="49" s="78" customFormat="1" ht="31.5" customHeight="1" spans="1:68">
      <c r="A49" s="97" t="s">
        <v>102</v>
      </c>
      <c r="B49" s="97" t="s">
        <v>103</v>
      </c>
      <c r="C49" s="97" t="s">
        <v>300</v>
      </c>
      <c r="D49" s="91">
        <f t="shared" si="24"/>
        <v>1600000</v>
      </c>
      <c r="E49" s="99"/>
      <c r="F49" s="91">
        <v>1600000</v>
      </c>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row>
    <row r="50" s="78" customFormat="1" ht="31.5" customHeight="1" spans="1:68">
      <c r="A50" s="97" t="s">
        <v>102</v>
      </c>
      <c r="B50" s="97" t="s">
        <v>103</v>
      </c>
      <c r="C50" s="97" t="s">
        <v>301</v>
      </c>
      <c r="D50" s="91">
        <f t="shared" si="24"/>
        <v>2390000</v>
      </c>
      <c r="E50" s="99"/>
      <c r="F50" s="91">
        <v>2390000</v>
      </c>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row>
    <row r="51" s="78" customFormat="1" ht="31.5" customHeight="1" spans="1:68">
      <c r="A51" s="97" t="s">
        <v>99</v>
      </c>
      <c r="B51" s="97" t="s">
        <v>100</v>
      </c>
      <c r="C51" s="97" t="s">
        <v>302</v>
      </c>
      <c r="D51" s="91">
        <f t="shared" si="24"/>
        <v>26000000</v>
      </c>
      <c r="E51" s="99"/>
      <c r="F51" s="91">
        <v>26000000</v>
      </c>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row>
    <row r="52" s="78" customFormat="1" ht="31.5" customHeight="1" spans="1:68">
      <c r="A52" s="97" t="s">
        <v>102</v>
      </c>
      <c r="B52" s="97" t="s">
        <v>103</v>
      </c>
      <c r="C52" s="97" t="s">
        <v>303</v>
      </c>
      <c r="D52" s="91">
        <f t="shared" si="24"/>
        <v>569300</v>
      </c>
      <c r="E52" s="99"/>
      <c r="F52" s="91">
        <v>569300</v>
      </c>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row>
    <row r="53" s="78" customFormat="1" ht="31.5" customHeight="1" spans="1:68">
      <c r="A53" s="97" t="s">
        <v>102</v>
      </c>
      <c r="B53" s="97" t="s">
        <v>103</v>
      </c>
      <c r="C53" s="97" t="s">
        <v>304</v>
      </c>
      <c r="D53" s="91">
        <f t="shared" si="24"/>
        <v>370000</v>
      </c>
      <c r="E53" s="99"/>
      <c r="F53" s="91">
        <v>370000</v>
      </c>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row>
    <row r="54" s="78" customFormat="1" ht="31.5" customHeight="1" spans="1:68">
      <c r="A54" s="97" t="s">
        <v>102</v>
      </c>
      <c r="B54" s="97" t="s">
        <v>103</v>
      </c>
      <c r="C54" s="97" t="s">
        <v>305</v>
      </c>
      <c r="D54" s="91">
        <f t="shared" si="24"/>
        <v>1180000</v>
      </c>
      <c r="E54" s="99"/>
      <c r="F54" s="91">
        <v>1180000</v>
      </c>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row>
    <row r="55" s="78" customFormat="1" ht="31.5" customHeight="1" spans="1:68">
      <c r="A55" s="97" t="s">
        <v>102</v>
      </c>
      <c r="B55" s="97" t="s">
        <v>103</v>
      </c>
      <c r="C55" s="97" t="s">
        <v>306</v>
      </c>
      <c r="D55" s="91">
        <f t="shared" si="24"/>
        <v>960000</v>
      </c>
      <c r="E55" s="99"/>
      <c r="F55" s="91">
        <v>960000</v>
      </c>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row>
    <row r="56" s="78" customFormat="1" ht="31.5" customHeight="1" spans="1:68">
      <c r="A56" s="97" t="s">
        <v>102</v>
      </c>
      <c r="B56" s="97" t="s">
        <v>103</v>
      </c>
      <c r="C56" s="97" t="s">
        <v>307</v>
      </c>
      <c r="D56" s="91">
        <f t="shared" si="24"/>
        <v>16000</v>
      </c>
      <c r="E56" s="99"/>
      <c r="F56" s="91">
        <v>16000</v>
      </c>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row>
    <row r="57" s="78" customFormat="1" ht="31.5" customHeight="1" spans="1:68">
      <c r="A57" s="97" t="s">
        <v>102</v>
      </c>
      <c r="B57" s="97" t="s">
        <v>103</v>
      </c>
      <c r="C57" s="97" t="s">
        <v>308</v>
      </c>
      <c r="D57" s="91">
        <f t="shared" si="24"/>
        <v>3300000</v>
      </c>
      <c r="E57" s="99"/>
      <c r="F57" s="91">
        <v>3300000</v>
      </c>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row>
    <row r="58" s="78" customFormat="1" ht="31.5" customHeight="1" spans="1:68">
      <c r="A58" s="97" t="s">
        <v>102</v>
      </c>
      <c r="B58" s="97" t="s">
        <v>103</v>
      </c>
      <c r="C58" s="97" t="s">
        <v>309</v>
      </c>
      <c r="D58" s="91">
        <f t="shared" ref="D58:D73" si="25">SUM(E58:F58)</f>
        <v>43000000</v>
      </c>
      <c r="E58" s="99"/>
      <c r="F58" s="91">
        <v>43000000</v>
      </c>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row>
    <row r="59" s="78" customFormat="1" ht="31.5" customHeight="1" spans="1:68">
      <c r="A59" s="97" t="s">
        <v>102</v>
      </c>
      <c r="B59" s="97" t="s">
        <v>103</v>
      </c>
      <c r="C59" s="97" t="s">
        <v>310</v>
      </c>
      <c r="D59" s="91">
        <f t="shared" si="25"/>
        <v>13000000</v>
      </c>
      <c r="E59" s="99"/>
      <c r="F59" s="91">
        <v>13000000</v>
      </c>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row>
    <row r="60" s="78" customFormat="1" ht="31.5" customHeight="1" spans="1:68">
      <c r="A60" s="97" t="s">
        <v>102</v>
      </c>
      <c r="B60" s="97" t="s">
        <v>103</v>
      </c>
      <c r="C60" s="97" t="s">
        <v>311</v>
      </c>
      <c r="D60" s="91">
        <f t="shared" si="25"/>
        <v>10800000</v>
      </c>
      <c r="E60" s="99"/>
      <c r="F60" s="91">
        <v>10800000</v>
      </c>
      <c r="G60" s="92">
        <f t="shared" ref="G60:G62" si="26">SUM(H60+S60+AR60+BA60+BN60+BO60+BP60)</f>
        <v>0</v>
      </c>
      <c r="H60" s="92">
        <f t="shared" ref="H60:H62" si="27">SUM(I60:R60)</f>
        <v>0</v>
      </c>
      <c r="I60" s="92"/>
      <c r="J60" s="92"/>
      <c r="K60" s="92"/>
      <c r="L60" s="92"/>
      <c r="M60" s="92"/>
      <c r="N60" s="92"/>
      <c r="O60" s="92"/>
      <c r="P60" s="92"/>
      <c r="Q60" s="92"/>
      <c r="R60" s="92"/>
      <c r="S60" s="92">
        <f t="shared" ref="S60:S64" si="28">SUM(T60:AQ60)</f>
        <v>0</v>
      </c>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f t="shared" ref="AR60:AR64" si="29">SUM(AS60:AZ60)</f>
        <v>0</v>
      </c>
      <c r="AS60" s="92"/>
      <c r="AT60" s="92"/>
      <c r="AU60" s="92"/>
      <c r="AV60" s="92"/>
      <c r="AW60" s="92"/>
      <c r="AX60" s="92"/>
      <c r="AY60" s="92"/>
      <c r="AZ60" s="92"/>
      <c r="BA60" s="92">
        <f t="shared" ref="BA60:BA64" si="30">SUM(BB60:BN60)</f>
        <v>0</v>
      </c>
      <c r="BB60" s="92"/>
      <c r="BC60" s="92"/>
      <c r="BD60" s="92"/>
      <c r="BE60" s="92"/>
      <c r="BF60" s="92"/>
      <c r="BG60" s="92"/>
      <c r="BH60" s="92"/>
      <c r="BI60" s="92"/>
      <c r="BJ60" s="92"/>
      <c r="BK60" s="92"/>
      <c r="BL60" s="92"/>
      <c r="BM60" s="92"/>
      <c r="BN60" s="92"/>
      <c r="BO60" s="92"/>
      <c r="BP60" s="92"/>
    </row>
    <row r="61" s="78" customFormat="1" ht="31.5" customHeight="1" spans="1:68">
      <c r="A61" s="97">
        <v>2110301</v>
      </c>
      <c r="B61" s="97" t="s">
        <v>101</v>
      </c>
      <c r="C61" s="97" t="s">
        <v>312</v>
      </c>
      <c r="D61" s="91">
        <f t="shared" si="25"/>
        <v>207500</v>
      </c>
      <c r="E61" s="99"/>
      <c r="F61" s="91">
        <v>207500</v>
      </c>
      <c r="G61" s="92">
        <f t="shared" si="26"/>
        <v>0</v>
      </c>
      <c r="H61" s="92">
        <f t="shared" si="27"/>
        <v>0</v>
      </c>
      <c r="I61" s="92"/>
      <c r="J61" s="92"/>
      <c r="K61" s="92"/>
      <c r="L61" s="92"/>
      <c r="M61" s="92"/>
      <c r="N61" s="92"/>
      <c r="O61" s="92"/>
      <c r="P61" s="92"/>
      <c r="Q61" s="92"/>
      <c r="R61" s="92"/>
      <c r="S61" s="92">
        <f t="shared" si="28"/>
        <v>0</v>
      </c>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f t="shared" si="29"/>
        <v>0</v>
      </c>
      <c r="AS61" s="92"/>
      <c r="AT61" s="92"/>
      <c r="AU61" s="92"/>
      <c r="AV61" s="92"/>
      <c r="AW61" s="92"/>
      <c r="AX61" s="92"/>
      <c r="AY61" s="92"/>
      <c r="AZ61" s="92"/>
      <c r="BA61" s="92">
        <f t="shared" si="30"/>
        <v>0</v>
      </c>
      <c r="BB61" s="92"/>
      <c r="BC61" s="92"/>
      <c r="BD61" s="92"/>
      <c r="BE61" s="92"/>
      <c r="BF61" s="92"/>
      <c r="BG61" s="92"/>
      <c r="BH61" s="92"/>
      <c r="BI61" s="92"/>
      <c r="BJ61" s="92"/>
      <c r="BK61" s="92"/>
      <c r="BL61" s="92"/>
      <c r="BM61" s="92"/>
      <c r="BN61" s="92"/>
      <c r="BO61" s="92"/>
      <c r="BP61" s="92"/>
    </row>
    <row r="62" s="78" customFormat="1" ht="31.5" customHeight="1" spans="1:68">
      <c r="A62" s="93" t="s">
        <v>82</v>
      </c>
      <c r="B62" s="93" t="s">
        <v>83</v>
      </c>
      <c r="C62" s="93" t="s">
        <v>313</v>
      </c>
      <c r="D62" s="91">
        <f t="shared" si="25"/>
        <v>150000</v>
      </c>
      <c r="E62" s="91"/>
      <c r="F62" s="91">
        <v>150000</v>
      </c>
      <c r="G62" s="92">
        <f t="shared" si="26"/>
        <v>150000</v>
      </c>
      <c r="H62" s="92">
        <f t="shared" si="27"/>
        <v>0</v>
      </c>
      <c r="I62" s="92"/>
      <c r="J62" s="92"/>
      <c r="K62" s="92"/>
      <c r="L62" s="92"/>
      <c r="M62" s="92"/>
      <c r="N62" s="92"/>
      <c r="O62" s="92"/>
      <c r="P62" s="92"/>
      <c r="Q62" s="92"/>
      <c r="R62" s="92"/>
      <c r="S62" s="92">
        <f t="shared" si="28"/>
        <v>150000</v>
      </c>
      <c r="T62" s="92">
        <v>22200</v>
      </c>
      <c r="U62" s="92"/>
      <c r="V62" s="92"/>
      <c r="W62" s="92"/>
      <c r="X62" s="92"/>
      <c r="Y62" s="92"/>
      <c r="Z62" s="92"/>
      <c r="AA62" s="92">
        <v>1000</v>
      </c>
      <c r="AB62" s="92"/>
      <c r="AC62" s="92"/>
      <c r="AD62" s="92">
        <v>8637</v>
      </c>
      <c r="AE62" s="92"/>
      <c r="AF62" s="92">
        <v>36000</v>
      </c>
      <c r="AG62" s="92"/>
      <c r="AH62" s="92"/>
      <c r="AI62" s="92">
        <v>32163</v>
      </c>
      <c r="AJ62" s="92"/>
      <c r="AK62" s="92">
        <v>50000</v>
      </c>
      <c r="AL62" s="92"/>
      <c r="AM62" s="92"/>
      <c r="AN62" s="92"/>
      <c r="AO62" s="92"/>
      <c r="AP62" s="92"/>
      <c r="AQ62" s="92"/>
      <c r="AR62" s="92">
        <f t="shared" si="29"/>
        <v>0</v>
      </c>
      <c r="AS62" s="92"/>
      <c r="AT62" s="92"/>
      <c r="AU62" s="92"/>
      <c r="AV62" s="92"/>
      <c r="AW62" s="92"/>
      <c r="AX62" s="92"/>
      <c r="AY62" s="92"/>
      <c r="AZ62" s="92"/>
      <c r="BA62" s="92">
        <f t="shared" si="30"/>
        <v>0</v>
      </c>
      <c r="BB62" s="92"/>
      <c r="BC62" s="92"/>
      <c r="BD62" s="92"/>
      <c r="BE62" s="92"/>
      <c r="BF62" s="92"/>
      <c r="BG62" s="92"/>
      <c r="BH62" s="92"/>
      <c r="BI62" s="92"/>
      <c r="BJ62" s="92"/>
      <c r="BK62" s="92"/>
      <c r="BL62" s="92"/>
      <c r="BM62" s="92"/>
      <c r="BN62" s="92"/>
      <c r="BO62" s="92"/>
      <c r="BP62" s="92"/>
    </row>
    <row r="63" s="78" customFormat="1" ht="31.5" customHeight="1" spans="1:68">
      <c r="A63" s="93" t="s">
        <v>82</v>
      </c>
      <c r="B63" s="93" t="s">
        <v>83</v>
      </c>
      <c r="C63" s="93" t="s">
        <v>268</v>
      </c>
      <c r="D63" s="91">
        <f t="shared" si="25"/>
        <v>100000</v>
      </c>
      <c r="E63" s="91"/>
      <c r="F63" s="91">
        <v>100000</v>
      </c>
      <c r="G63" s="92">
        <v>100000</v>
      </c>
      <c r="H63" s="92">
        <v>100000</v>
      </c>
      <c r="I63" s="92"/>
      <c r="J63" s="92"/>
      <c r="K63" s="92"/>
      <c r="L63" s="92"/>
      <c r="M63" s="92"/>
      <c r="N63" s="92"/>
      <c r="O63" s="92">
        <v>50000</v>
      </c>
      <c r="P63" s="92">
        <v>50000</v>
      </c>
      <c r="Q63" s="92"/>
      <c r="R63" s="92"/>
      <c r="S63" s="92">
        <f t="shared" si="28"/>
        <v>0</v>
      </c>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f t="shared" si="29"/>
        <v>0</v>
      </c>
      <c r="AS63" s="92"/>
      <c r="AT63" s="92"/>
      <c r="AU63" s="92"/>
      <c r="AV63" s="92"/>
      <c r="AW63" s="92"/>
      <c r="AX63" s="92"/>
      <c r="AY63" s="92"/>
      <c r="AZ63" s="92"/>
      <c r="BA63" s="92">
        <f t="shared" si="30"/>
        <v>0</v>
      </c>
      <c r="BB63" s="92"/>
      <c r="BC63" s="92"/>
      <c r="BD63" s="92"/>
      <c r="BE63" s="92"/>
      <c r="BF63" s="92"/>
      <c r="BG63" s="92"/>
      <c r="BH63" s="92"/>
      <c r="BI63" s="92"/>
      <c r="BJ63" s="92"/>
      <c r="BK63" s="92"/>
      <c r="BL63" s="92"/>
      <c r="BM63" s="92"/>
      <c r="BN63" s="92"/>
      <c r="BO63" s="92"/>
      <c r="BP63" s="92"/>
    </row>
    <row r="64" s="78" customFormat="1" ht="31.5" customHeight="1" spans="1:68">
      <c r="A64" s="93" t="s">
        <v>82</v>
      </c>
      <c r="B64" s="93" t="s">
        <v>83</v>
      </c>
      <c r="C64" s="93" t="s">
        <v>314</v>
      </c>
      <c r="D64" s="91">
        <f t="shared" si="25"/>
        <v>1000000</v>
      </c>
      <c r="E64" s="91"/>
      <c r="F64" s="91">
        <v>1000000</v>
      </c>
      <c r="G64" s="92">
        <v>1000000</v>
      </c>
      <c r="H64" s="92">
        <v>212600</v>
      </c>
      <c r="I64" s="92"/>
      <c r="J64" s="92"/>
      <c r="K64" s="92"/>
      <c r="L64" s="92"/>
      <c r="M64" s="92"/>
      <c r="N64" s="92"/>
      <c r="O64" s="92"/>
      <c r="P64" s="92">
        <v>2600</v>
      </c>
      <c r="Q64" s="92"/>
      <c r="R64" s="92">
        <v>210000</v>
      </c>
      <c r="S64" s="92">
        <f t="shared" si="28"/>
        <v>787400</v>
      </c>
      <c r="T64" s="92">
        <v>79800</v>
      </c>
      <c r="U64" s="92"/>
      <c r="V64" s="92"/>
      <c r="W64" s="92"/>
      <c r="X64" s="92"/>
      <c r="Y64" s="92"/>
      <c r="Z64" s="92"/>
      <c r="AA64" s="92">
        <v>2000</v>
      </c>
      <c r="AB64" s="92">
        <v>310000</v>
      </c>
      <c r="AC64" s="92"/>
      <c r="AD64" s="92"/>
      <c r="AE64" s="92"/>
      <c r="AF64" s="92">
        <v>10600</v>
      </c>
      <c r="AG64" s="92"/>
      <c r="AH64" s="92"/>
      <c r="AI64" s="92">
        <v>240000</v>
      </c>
      <c r="AJ64" s="92"/>
      <c r="AK64" s="92">
        <v>40000</v>
      </c>
      <c r="AL64" s="92"/>
      <c r="AM64" s="92"/>
      <c r="AN64" s="92"/>
      <c r="AO64" s="92"/>
      <c r="AP64" s="92">
        <v>105000</v>
      </c>
      <c r="AQ64" s="92"/>
      <c r="AR64" s="92">
        <f t="shared" si="29"/>
        <v>0</v>
      </c>
      <c r="AS64" s="92"/>
      <c r="AT64" s="92"/>
      <c r="AU64" s="92"/>
      <c r="AV64" s="92"/>
      <c r="AW64" s="92"/>
      <c r="AX64" s="92"/>
      <c r="AY64" s="92"/>
      <c r="AZ64" s="92"/>
      <c r="BA64" s="92">
        <f t="shared" si="30"/>
        <v>0</v>
      </c>
      <c r="BB64" s="92"/>
      <c r="BC64" s="92"/>
      <c r="BD64" s="92"/>
      <c r="BE64" s="92"/>
      <c r="BF64" s="92"/>
      <c r="BG64" s="92"/>
      <c r="BH64" s="92"/>
      <c r="BI64" s="92"/>
      <c r="BJ64" s="92"/>
      <c r="BK64" s="92"/>
      <c r="BL64" s="92"/>
      <c r="BM64" s="92"/>
      <c r="BN64" s="92"/>
      <c r="BO64" s="92"/>
      <c r="BP64" s="92"/>
    </row>
    <row r="65" s="78" customFormat="1" ht="31.5" customHeight="1" spans="1:68">
      <c r="A65" s="93" t="s">
        <v>80</v>
      </c>
      <c r="B65" s="93" t="s">
        <v>81</v>
      </c>
      <c r="C65" s="93" t="s">
        <v>315</v>
      </c>
      <c r="D65" s="91">
        <f t="shared" si="25"/>
        <v>100000</v>
      </c>
      <c r="E65" s="91"/>
      <c r="F65" s="91">
        <v>100000</v>
      </c>
      <c r="G65" s="92">
        <f t="shared" ref="G65:G67" si="31">SUM(H65+S65+AR65+BA65+BN65+BO65+BP65)</f>
        <v>150000</v>
      </c>
      <c r="H65" s="92">
        <v>0</v>
      </c>
      <c r="I65" s="92"/>
      <c r="J65" s="92"/>
      <c r="K65" s="92"/>
      <c r="L65" s="92"/>
      <c r="M65" s="92"/>
      <c r="N65" s="92"/>
      <c r="O65" s="92"/>
      <c r="P65" s="92"/>
      <c r="Q65" s="92"/>
      <c r="R65" s="92"/>
      <c r="S65" s="92">
        <f t="shared" ref="S65:S67" si="32">SUM(T65:AP65)</f>
        <v>150000</v>
      </c>
      <c r="T65" s="92">
        <v>67407</v>
      </c>
      <c r="U65" s="92"/>
      <c r="V65" s="92"/>
      <c r="W65" s="92"/>
      <c r="X65" s="92"/>
      <c r="Y65" s="92"/>
      <c r="Z65" s="92"/>
      <c r="AA65" s="92">
        <v>2000</v>
      </c>
      <c r="AB65" s="92">
        <v>5000</v>
      </c>
      <c r="AC65" s="92"/>
      <c r="AD65" s="92">
        <v>18593</v>
      </c>
      <c r="AE65" s="92"/>
      <c r="AF65" s="92">
        <v>30000</v>
      </c>
      <c r="AG65" s="92"/>
      <c r="AH65" s="92"/>
      <c r="AI65" s="92">
        <v>3000</v>
      </c>
      <c r="AJ65" s="92"/>
      <c r="AK65" s="92">
        <v>24000</v>
      </c>
      <c r="AL65" s="92"/>
      <c r="AM65" s="92"/>
      <c r="AN65" s="92"/>
      <c r="AO65" s="92"/>
      <c r="AP65" s="92"/>
      <c r="AQ65" s="92"/>
      <c r="AR65" s="92">
        <v>0</v>
      </c>
      <c r="AS65" s="92"/>
      <c r="AT65" s="92"/>
      <c r="AU65" s="92"/>
      <c r="AV65" s="92"/>
      <c r="AW65" s="92"/>
      <c r="AX65" s="92"/>
      <c r="AY65" s="92"/>
      <c r="AZ65" s="92"/>
      <c r="BA65" s="92">
        <v>0</v>
      </c>
      <c r="BB65" s="92"/>
      <c r="BC65" s="92"/>
      <c r="BD65" s="92"/>
      <c r="BE65" s="92"/>
      <c r="BF65" s="92"/>
      <c r="BG65" s="92"/>
      <c r="BH65" s="92"/>
      <c r="BI65" s="92"/>
      <c r="BJ65" s="92"/>
      <c r="BK65" s="92"/>
      <c r="BL65" s="92"/>
      <c r="BM65" s="92"/>
      <c r="BN65" s="92"/>
      <c r="BO65" s="92"/>
      <c r="BP65" s="92"/>
    </row>
    <row r="66" s="78" customFormat="1" ht="31.5" customHeight="1" spans="1:68">
      <c r="A66" s="93" t="s">
        <v>80</v>
      </c>
      <c r="B66" s="93" t="s">
        <v>81</v>
      </c>
      <c r="C66" s="93" t="s">
        <v>268</v>
      </c>
      <c r="D66" s="91">
        <f t="shared" si="25"/>
        <v>83000</v>
      </c>
      <c r="E66" s="91"/>
      <c r="F66" s="91">
        <v>83000</v>
      </c>
      <c r="G66" s="92">
        <f t="shared" si="31"/>
        <v>83000</v>
      </c>
      <c r="H66" s="92">
        <v>83000</v>
      </c>
      <c r="I66" s="92"/>
      <c r="J66" s="92"/>
      <c r="K66" s="92"/>
      <c r="L66" s="92"/>
      <c r="M66" s="92"/>
      <c r="N66" s="92"/>
      <c r="O66" s="92">
        <v>83000</v>
      </c>
      <c r="P66" s="92"/>
      <c r="Q66" s="92"/>
      <c r="R66" s="92"/>
      <c r="S66" s="92">
        <f t="shared" si="32"/>
        <v>0</v>
      </c>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v>0</v>
      </c>
      <c r="AS66" s="92"/>
      <c r="AT66" s="92"/>
      <c r="AU66" s="92"/>
      <c r="AV66" s="92"/>
      <c r="AW66" s="92"/>
      <c r="AX66" s="92"/>
      <c r="AY66" s="92"/>
      <c r="AZ66" s="92"/>
      <c r="BA66" s="92">
        <v>0</v>
      </c>
      <c r="BB66" s="92"/>
      <c r="BC66" s="92"/>
      <c r="BD66" s="92"/>
      <c r="BE66" s="92"/>
      <c r="BF66" s="92"/>
      <c r="BG66" s="92"/>
      <c r="BH66" s="92"/>
      <c r="BI66" s="92"/>
      <c r="BJ66" s="92"/>
      <c r="BK66" s="92"/>
      <c r="BL66" s="92"/>
      <c r="BM66" s="92"/>
      <c r="BN66" s="92"/>
      <c r="BO66" s="92"/>
      <c r="BP66" s="92"/>
    </row>
    <row r="67" s="78" customFormat="1" ht="31.5" customHeight="1" spans="1:68">
      <c r="A67" s="93" t="s">
        <v>80</v>
      </c>
      <c r="B67" s="93" t="s">
        <v>81</v>
      </c>
      <c r="C67" s="93" t="s">
        <v>316</v>
      </c>
      <c r="D67" s="91">
        <f t="shared" si="25"/>
        <v>51000</v>
      </c>
      <c r="E67" s="91"/>
      <c r="F67" s="91">
        <v>51000</v>
      </c>
      <c r="G67" s="92">
        <f t="shared" si="31"/>
        <v>51000</v>
      </c>
      <c r="H67" s="92">
        <v>0</v>
      </c>
      <c r="I67" s="92"/>
      <c r="J67" s="92"/>
      <c r="K67" s="92"/>
      <c r="L67" s="92"/>
      <c r="M67" s="92"/>
      <c r="N67" s="92"/>
      <c r="O67" s="92"/>
      <c r="P67" s="92"/>
      <c r="Q67" s="92"/>
      <c r="R67" s="92"/>
      <c r="S67" s="92">
        <f t="shared" si="32"/>
        <v>0</v>
      </c>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v>0</v>
      </c>
      <c r="AS67" s="92"/>
      <c r="AT67" s="92"/>
      <c r="AU67" s="92"/>
      <c r="AV67" s="92"/>
      <c r="AW67" s="92"/>
      <c r="AX67" s="92"/>
      <c r="AY67" s="92"/>
      <c r="AZ67" s="92"/>
      <c r="BA67" s="92">
        <v>51000</v>
      </c>
      <c r="BB67" s="92"/>
      <c r="BC67" s="92"/>
      <c r="BD67" s="92"/>
      <c r="BE67" s="92"/>
      <c r="BF67" s="92"/>
      <c r="BG67" s="92"/>
      <c r="BH67" s="92">
        <v>51000</v>
      </c>
      <c r="BI67" s="92"/>
      <c r="BJ67" s="92"/>
      <c r="BK67" s="92"/>
      <c r="BL67" s="92"/>
      <c r="BM67" s="92"/>
      <c r="BN67" s="92"/>
      <c r="BO67" s="92"/>
      <c r="BP67" s="92"/>
    </row>
    <row r="68" s="78" customFormat="1" ht="31.5" customHeight="1" spans="1:68">
      <c r="A68" s="97"/>
      <c r="B68" s="97"/>
      <c r="C68" s="97"/>
      <c r="D68" s="91">
        <f t="shared" si="25"/>
        <v>0</v>
      </c>
      <c r="E68" s="91"/>
      <c r="F68" s="91">
        <f t="shared" ref="F68:F73" si="33">SUM(G68)</f>
        <v>0</v>
      </c>
      <c r="G68" s="92">
        <f t="shared" ref="G68:G73" si="34">SUM(H68+S68+AR68+BA68+BN68+BO68+BP68)</f>
        <v>0</v>
      </c>
      <c r="H68" s="92">
        <f t="shared" ref="H68:H73" si="35">SUM(I68:R68)</f>
        <v>0</v>
      </c>
      <c r="I68" s="92"/>
      <c r="J68" s="92"/>
      <c r="K68" s="92"/>
      <c r="L68" s="92"/>
      <c r="M68" s="92"/>
      <c r="N68" s="92"/>
      <c r="O68" s="92"/>
      <c r="P68" s="92"/>
      <c r="Q68" s="92"/>
      <c r="R68" s="92"/>
      <c r="S68" s="92">
        <f t="shared" ref="S68:S73" si="36">SUM(T68:AQ68)</f>
        <v>0</v>
      </c>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f t="shared" ref="AR68:AR73" si="37">SUM(AS68:AZ68)</f>
        <v>0</v>
      </c>
      <c r="AS68" s="92"/>
      <c r="AT68" s="92"/>
      <c r="AU68" s="92"/>
      <c r="AV68" s="92"/>
      <c r="AW68" s="92"/>
      <c r="AX68" s="92"/>
      <c r="AY68" s="92"/>
      <c r="AZ68" s="92"/>
      <c r="BA68" s="92">
        <f t="shared" ref="BA68:BA73" si="38">SUM(BB68:BN68)</f>
        <v>0</v>
      </c>
      <c r="BB68" s="92"/>
      <c r="BC68" s="92"/>
      <c r="BD68" s="92"/>
      <c r="BE68" s="92"/>
      <c r="BF68" s="92"/>
      <c r="BG68" s="92"/>
      <c r="BH68" s="92"/>
      <c r="BI68" s="92"/>
      <c r="BJ68" s="92"/>
      <c r="BK68" s="92"/>
      <c r="BL68" s="92"/>
      <c r="BM68" s="92"/>
      <c r="BN68" s="92"/>
      <c r="BO68" s="92"/>
      <c r="BP68" s="92"/>
    </row>
    <row r="69" s="78" customFormat="1" ht="31.5" customHeight="1" spans="1:68">
      <c r="A69" s="97"/>
      <c r="B69" s="97"/>
      <c r="C69" s="97"/>
      <c r="D69" s="91">
        <f t="shared" si="25"/>
        <v>0</v>
      </c>
      <c r="E69" s="91"/>
      <c r="F69" s="91">
        <f t="shared" si="33"/>
        <v>0</v>
      </c>
      <c r="G69" s="92">
        <f t="shared" si="34"/>
        <v>0</v>
      </c>
      <c r="H69" s="92">
        <f t="shared" si="35"/>
        <v>0</v>
      </c>
      <c r="I69" s="92"/>
      <c r="J69" s="92"/>
      <c r="K69" s="92"/>
      <c r="L69" s="92"/>
      <c r="M69" s="92"/>
      <c r="N69" s="92"/>
      <c r="O69" s="92"/>
      <c r="P69" s="92"/>
      <c r="Q69" s="92"/>
      <c r="R69" s="92"/>
      <c r="S69" s="92">
        <f t="shared" si="36"/>
        <v>0</v>
      </c>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f t="shared" si="37"/>
        <v>0</v>
      </c>
      <c r="AS69" s="92"/>
      <c r="AT69" s="92"/>
      <c r="AU69" s="92"/>
      <c r="AV69" s="92"/>
      <c r="AW69" s="92"/>
      <c r="AX69" s="92"/>
      <c r="AY69" s="92"/>
      <c r="AZ69" s="92"/>
      <c r="BA69" s="92">
        <f t="shared" si="38"/>
        <v>0</v>
      </c>
      <c r="BB69" s="92"/>
      <c r="BC69" s="92"/>
      <c r="BD69" s="92"/>
      <c r="BE69" s="92"/>
      <c r="BF69" s="92"/>
      <c r="BG69" s="92"/>
      <c r="BH69" s="92"/>
      <c r="BI69" s="92"/>
      <c r="BJ69" s="92"/>
      <c r="BK69" s="92"/>
      <c r="BL69" s="92"/>
      <c r="BM69" s="92"/>
      <c r="BN69" s="92"/>
      <c r="BO69" s="92"/>
      <c r="BP69" s="92"/>
    </row>
    <row r="70" s="78" customFormat="1" ht="31.5" customHeight="1" spans="1:68">
      <c r="A70" s="97"/>
      <c r="B70" s="97"/>
      <c r="C70" s="97"/>
      <c r="D70" s="91">
        <f t="shared" si="25"/>
        <v>0</v>
      </c>
      <c r="E70" s="91"/>
      <c r="F70" s="91">
        <f t="shared" si="33"/>
        <v>0</v>
      </c>
      <c r="G70" s="92">
        <f t="shared" si="34"/>
        <v>0</v>
      </c>
      <c r="H70" s="92">
        <f t="shared" si="35"/>
        <v>0</v>
      </c>
      <c r="I70" s="92"/>
      <c r="J70" s="92"/>
      <c r="K70" s="92"/>
      <c r="L70" s="92"/>
      <c r="M70" s="92"/>
      <c r="N70" s="92"/>
      <c r="O70" s="92"/>
      <c r="P70" s="92"/>
      <c r="Q70" s="92"/>
      <c r="R70" s="92"/>
      <c r="S70" s="92">
        <f t="shared" si="36"/>
        <v>0</v>
      </c>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f t="shared" si="37"/>
        <v>0</v>
      </c>
      <c r="AS70" s="92"/>
      <c r="AT70" s="92"/>
      <c r="AU70" s="92"/>
      <c r="AV70" s="92"/>
      <c r="AW70" s="92"/>
      <c r="AX70" s="92"/>
      <c r="AY70" s="92"/>
      <c r="AZ70" s="92"/>
      <c r="BA70" s="92">
        <f t="shared" si="38"/>
        <v>0</v>
      </c>
      <c r="BB70" s="92"/>
      <c r="BC70" s="92"/>
      <c r="BD70" s="92"/>
      <c r="BE70" s="92"/>
      <c r="BF70" s="92"/>
      <c r="BG70" s="92"/>
      <c r="BH70" s="92"/>
      <c r="BI70" s="92"/>
      <c r="BJ70" s="92"/>
      <c r="BK70" s="92"/>
      <c r="BL70" s="92"/>
      <c r="BM70" s="92"/>
      <c r="BN70" s="92"/>
      <c r="BO70" s="92"/>
      <c r="BP70" s="92"/>
    </row>
    <row r="71" s="78" customFormat="1" ht="31.5" customHeight="1" spans="1:68">
      <c r="A71" s="97"/>
      <c r="B71" s="97"/>
      <c r="C71" s="97"/>
      <c r="D71" s="91">
        <f t="shared" si="25"/>
        <v>0</v>
      </c>
      <c r="E71" s="91"/>
      <c r="F71" s="91">
        <f t="shared" si="33"/>
        <v>0</v>
      </c>
      <c r="G71" s="92">
        <f t="shared" si="34"/>
        <v>0</v>
      </c>
      <c r="H71" s="92">
        <f t="shared" si="35"/>
        <v>0</v>
      </c>
      <c r="I71" s="92"/>
      <c r="J71" s="92"/>
      <c r="K71" s="92"/>
      <c r="L71" s="92"/>
      <c r="M71" s="92"/>
      <c r="N71" s="92"/>
      <c r="O71" s="92"/>
      <c r="P71" s="92"/>
      <c r="Q71" s="92"/>
      <c r="R71" s="92"/>
      <c r="S71" s="92">
        <f t="shared" si="36"/>
        <v>0</v>
      </c>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f t="shared" si="37"/>
        <v>0</v>
      </c>
      <c r="AS71" s="92"/>
      <c r="AT71" s="92"/>
      <c r="AU71" s="92"/>
      <c r="AV71" s="92"/>
      <c r="AW71" s="92"/>
      <c r="AX71" s="92"/>
      <c r="AY71" s="92"/>
      <c r="AZ71" s="92"/>
      <c r="BA71" s="92">
        <f t="shared" si="38"/>
        <v>0</v>
      </c>
      <c r="BB71" s="92"/>
      <c r="BC71" s="92"/>
      <c r="BD71" s="92"/>
      <c r="BE71" s="92"/>
      <c r="BF71" s="92"/>
      <c r="BG71" s="92"/>
      <c r="BH71" s="92"/>
      <c r="BI71" s="92"/>
      <c r="BJ71" s="92"/>
      <c r="BK71" s="92"/>
      <c r="BL71" s="92"/>
      <c r="BM71" s="92"/>
      <c r="BN71" s="92"/>
      <c r="BO71" s="92"/>
      <c r="BP71" s="92"/>
    </row>
    <row r="72" s="78" customFormat="1" ht="31.5" customHeight="1" spans="1:68">
      <c r="A72" s="97"/>
      <c r="B72" s="97"/>
      <c r="C72" s="97"/>
      <c r="D72" s="91">
        <f t="shared" si="25"/>
        <v>0</v>
      </c>
      <c r="E72" s="91"/>
      <c r="F72" s="91">
        <f t="shared" si="33"/>
        <v>0</v>
      </c>
      <c r="G72" s="92">
        <f t="shared" si="34"/>
        <v>0</v>
      </c>
      <c r="H72" s="92">
        <f t="shared" si="35"/>
        <v>0</v>
      </c>
      <c r="I72" s="92"/>
      <c r="J72" s="92"/>
      <c r="K72" s="92"/>
      <c r="L72" s="92"/>
      <c r="M72" s="92"/>
      <c r="N72" s="92"/>
      <c r="O72" s="92"/>
      <c r="P72" s="92"/>
      <c r="Q72" s="92"/>
      <c r="R72" s="92"/>
      <c r="S72" s="92">
        <f t="shared" si="36"/>
        <v>0</v>
      </c>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f t="shared" si="37"/>
        <v>0</v>
      </c>
      <c r="AS72" s="92"/>
      <c r="AT72" s="92"/>
      <c r="AU72" s="92"/>
      <c r="AV72" s="92"/>
      <c r="AW72" s="92"/>
      <c r="AX72" s="92"/>
      <c r="AY72" s="92"/>
      <c r="AZ72" s="92"/>
      <c r="BA72" s="92">
        <f t="shared" si="38"/>
        <v>0</v>
      </c>
      <c r="BB72" s="92"/>
      <c r="BC72" s="92"/>
      <c r="BD72" s="92"/>
      <c r="BE72" s="92"/>
      <c r="BF72" s="92"/>
      <c r="BG72" s="92"/>
      <c r="BH72" s="92"/>
      <c r="BI72" s="92"/>
      <c r="BJ72" s="92"/>
      <c r="BK72" s="92"/>
      <c r="BL72" s="92"/>
      <c r="BM72" s="92"/>
      <c r="BN72" s="92"/>
      <c r="BO72" s="92"/>
      <c r="BP72" s="92"/>
    </row>
    <row r="73" s="78" customFormat="1" ht="31.5" customHeight="1" spans="1:68">
      <c r="A73" s="97"/>
      <c r="B73" s="97"/>
      <c r="C73" s="97"/>
      <c r="D73" s="91">
        <f t="shared" si="25"/>
        <v>0</v>
      </c>
      <c r="E73" s="91"/>
      <c r="F73" s="91">
        <f t="shared" si="33"/>
        <v>0</v>
      </c>
      <c r="G73" s="92">
        <f t="shared" si="34"/>
        <v>0</v>
      </c>
      <c r="H73" s="92">
        <f t="shared" si="35"/>
        <v>0</v>
      </c>
      <c r="I73" s="92"/>
      <c r="J73" s="92"/>
      <c r="K73" s="92"/>
      <c r="L73" s="92"/>
      <c r="M73" s="92"/>
      <c r="N73" s="92"/>
      <c r="O73" s="92"/>
      <c r="P73" s="92"/>
      <c r="Q73" s="92"/>
      <c r="R73" s="92"/>
      <c r="S73" s="92">
        <f t="shared" si="36"/>
        <v>0</v>
      </c>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f t="shared" si="37"/>
        <v>0</v>
      </c>
      <c r="AS73" s="92"/>
      <c r="AT73" s="92"/>
      <c r="AU73" s="92"/>
      <c r="AV73" s="92"/>
      <c r="AW73" s="92"/>
      <c r="AX73" s="92"/>
      <c r="AY73" s="92"/>
      <c r="AZ73" s="92"/>
      <c r="BA73" s="92">
        <f t="shared" si="38"/>
        <v>0</v>
      </c>
      <c r="BB73" s="92"/>
      <c r="BC73" s="92"/>
      <c r="BD73" s="92"/>
      <c r="BE73" s="92"/>
      <c r="BF73" s="92"/>
      <c r="BG73" s="92"/>
      <c r="BH73" s="92"/>
      <c r="BI73" s="92"/>
      <c r="BJ73" s="92"/>
      <c r="BK73" s="92"/>
      <c r="BL73" s="92"/>
      <c r="BM73" s="92"/>
      <c r="BN73" s="92"/>
      <c r="BO73" s="92"/>
      <c r="BP73" s="92"/>
    </row>
    <row r="74" customHeight="1" spans="1:4">
      <c r="A74" s="97"/>
      <c r="B74" s="97"/>
      <c r="C74" s="97"/>
      <c r="D74" s="120"/>
    </row>
    <row r="75" customHeight="1" spans="1:3">
      <c r="A75" s="97"/>
      <c r="B75" s="97"/>
      <c r="C75" s="97"/>
    </row>
    <row r="76" customHeight="1" spans="1:3">
      <c r="A76" s="97"/>
      <c r="B76" s="97"/>
      <c r="C76" s="97"/>
    </row>
    <row r="77" customHeight="1" spans="1:3">
      <c r="A77" s="97"/>
      <c r="B77" s="97"/>
      <c r="C77" s="97"/>
    </row>
    <row r="78" customHeight="1" spans="1:3">
      <c r="A78" s="97"/>
      <c r="B78" s="97"/>
      <c r="C78" s="97"/>
    </row>
    <row r="79" customHeight="1" spans="1:3">
      <c r="A79" s="97"/>
      <c r="B79" s="97"/>
      <c r="C79" s="97"/>
    </row>
    <row r="80" customHeight="1" spans="1:3">
      <c r="A80" s="97"/>
      <c r="B80" s="97"/>
      <c r="C80" s="97"/>
    </row>
    <row r="81" customHeight="1" spans="1:3">
      <c r="A81" s="97"/>
      <c r="B81" s="97"/>
      <c r="C81" s="97"/>
    </row>
    <row r="82" customHeight="1" spans="1:3">
      <c r="A82" s="97"/>
      <c r="B82" s="97"/>
      <c r="C82" s="97"/>
    </row>
    <row r="83" customHeight="1" spans="1:3">
      <c r="A83" s="97"/>
      <c r="B83" s="97"/>
      <c r="C83" s="97"/>
    </row>
    <row r="84" customHeight="1" spans="1:3">
      <c r="A84" s="97"/>
      <c r="B84" s="97"/>
      <c r="C84" s="97"/>
    </row>
    <row r="85" customHeight="1" spans="1:3">
      <c r="A85" s="97"/>
      <c r="B85" s="97"/>
      <c r="C85" s="97"/>
    </row>
    <row r="86" customHeight="1" spans="1:3">
      <c r="A86" s="97"/>
      <c r="B86" s="97"/>
      <c r="C86" s="97"/>
    </row>
    <row r="87" customHeight="1" spans="1:3">
      <c r="A87" s="97"/>
      <c r="B87" s="97"/>
      <c r="C87" s="97"/>
    </row>
    <row r="88" customHeight="1" spans="1:3">
      <c r="A88" s="97"/>
      <c r="B88" s="97"/>
      <c r="C88" s="97"/>
    </row>
    <row r="89" customHeight="1" spans="1:3">
      <c r="A89" s="97"/>
      <c r="B89" s="97"/>
      <c r="C89" s="97"/>
    </row>
    <row r="90" customHeight="1" spans="1:3">
      <c r="A90" s="97"/>
      <c r="B90" s="97"/>
      <c r="C90" s="97"/>
    </row>
    <row r="91" customHeight="1" spans="1:3">
      <c r="A91" s="97"/>
      <c r="B91" s="97"/>
      <c r="C91" s="97"/>
    </row>
    <row r="92" customHeight="1" spans="1:3">
      <c r="A92" s="97"/>
      <c r="B92" s="97"/>
      <c r="C92" s="97"/>
    </row>
    <row r="93" customHeight="1" spans="1:3">
      <c r="A93" s="97"/>
      <c r="B93" s="97"/>
      <c r="C93" s="97"/>
    </row>
    <row r="94" customHeight="1" spans="1:3">
      <c r="A94" s="97"/>
      <c r="B94" s="97"/>
      <c r="C94" s="97"/>
    </row>
    <row r="95" customHeight="1" spans="1:3">
      <c r="A95" s="97"/>
      <c r="B95" s="97"/>
      <c r="C95" s="97"/>
    </row>
    <row r="96" customHeight="1" spans="1:3">
      <c r="A96" s="97"/>
      <c r="B96" s="97"/>
      <c r="C96" s="97"/>
    </row>
    <row r="97" customHeight="1" spans="1:3">
      <c r="A97" s="97"/>
      <c r="B97" s="97"/>
      <c r="C97" s="97"/>
    </row>
    <row r="98" customHeight="1" spans="1:3">
      <c r="A98" s="97"/>
      <c r="B98" s="97"/>
      <c r="C98" s="97"/>
    </row>
    <row r="99" customHeight="1" spans="1:3">
      <c r="A99" s="97"/>
      <c r="B99" s="97"/>
      <c r="C99" s="97"/>
    </row>
    <row r="100" customHeight="1" spans="1:3">
      <c r="A100" s="97"/>
      <c r="B100" s="97"/>
      <c r="C100" s="97"/>
    </row>
    <row r="101" customHeight="1" spans="1:3">
      <c r="A101" s="97"/>
      <c r="B101" s="97"/>
      <c r="C101" s="97"/>
    </row>
    <row r="102" customHeight="1" spans="1:3">
      <c r="A102" s="97"/>
      <c r="B102" s="97"/>
      <c r="C102" s="97"/>
    </row>
    <row r="103" customHeight="1" spans="1:3">
      <c r="A103" s="97"/>
      <c r="B103" s="97"/>
      <c r="C103" s="97"/>
    </row>
  </sheetData>
  <mergeCells count="23">
    <mergeCell ref="A1:R1"/>
    <mergeCell ref="S1:AP1"/>
    <mergeCell ref="AR1:BP1"/>
    <mergeCell ref="A2:C2"/>
    <mergeCell ref="S2:X2"/>
    <mergeCell ref="AR2:AY2"/>
    <mergeCell ref="BN2:BP2"/>
    <mergeCell ref="A3:C3"/>
    <mergeCell ref="I3:L3"/>
    <mergeCell ref="M3:P3"/>
    <mergeCell ref="T3:AA3"/>
    <mergeCell ref="AB3:AF3"/>
    <mergeCell ref="AI3:AK3"/>
    <mergeCell ref="AL3:AM3"/>
    <mergeCell ref="AS3:AU3"/>
    <mergeCell ref="AX3:AY3"/>
    <mergeCell ref="BD3:BG3"/>
    <mergeCell ref="BH3:BJ3"/>
    <mergeCell ref="BL3:BM3"/>
    <mergeCell ref="BN3:BO3"/>
    <mergeCell ref="D3:D4"/>
    <mergeCell ref="E3:E4"/>
    <mergeCell ref="F3:F4"/>
  </mergeCells>
  <pageMargins left="0.865277777777778" right="0.432638888888889" top="1.0625" bottom="0.590277777777778" header="0.313888888888889" footer="0.55"/>
  <pageSetup paperSize="8"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部门基本情况表</vt:lpstr>
      <vt:lpstr>部门预算收支总表（一）</vt:lpstr>
      <vt:lpstr>部门预算收入总表（二）</vt:lpstr>
      <vt:lpstr>部门预算支出总表（三）</vt:lpstr>
      <vt:lpstr>财政拨款预算收支总表（四）</vt:lpstr>
      <vt:lpstr>纳入财政专户管理的事业收入支出表（五）</vt:lpstr>
      <vt:lpstr>一般公共预算财政拨款支出表（六）</vt:lpstr>
      <vt:lpstr>一般公共预算财政拨款基本支出经济分类表（七）</vt:lpstr>
      <vt:lpstr>一般公共预算财政拨款基本及项目经济分类总表（八）</vt:lpstr>
      <vt:lpstr>政府性基金预算收入表（九）</vt:lpstr>
      <vt:lpstr>政府性基金预算支出表（十）</vt:lpstr>
      <vt:lpstr>三公经费表（十一）</vt:lpstr>
      <vt:lpstr>机关运行经费（十二）</vt:lpstr>
      <vt:lpstr>政府采购预算计划表（十三）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2017-04-07T08:05:00Z</dcterms:created>
  <cp:lastPrinted>2022-11-23T09:31:00Z</cp:lastPrinted>
  <dcterms:modified xsi:type="dcterms:W3CDTF">2023-11-14T03:06:30Z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A68BB6DBCFFD47FEA387CD5C6BA8DBD4</vt:lpwstr>
  </property>
</Properties>
</file>