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8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  <comment ref="A12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<sst xmlns="http://schemas.openxmlformats.org/spreadsheetml/2006/main" count="576" uniqueCount="355">
  <si>
    <t>2023年部门基本情况表</t>
  </si>
  <si>
    <t>编报单位：万荣县林业局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</si>
  <si>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</si>
  <si>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</si>
  <si>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</si>
  <si>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</si>
  <si>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</si>
  <si>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</si>
  <si>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</si>
  <si>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</si>
  <si>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</si>
  <si>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</si>
  <si>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</si>
  <si>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</si>
  <si>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</si>
  <si>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</si>
  <si>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</si>
  <si>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</si>
  <si>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</si>
  <si>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</si>
  <si>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</si>
  <si>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林业局（本级）</t>
  </si>
  <si>
    <t>林草发展中心</t>
  </si>
  <si>
    <t>事业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</si>
  <si>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</si>
  <si>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</si>
  <si>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</si>
  <si>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</si>
  <si>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</si>
  <si>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</si>
  <si>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</si>
  <si>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</si>
  <si>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</si>
  <si>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</si>
  <si>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</si>
  <si>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</si>
  <si>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</si>
  <si>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</si>
  <si>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</si>
  <si>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</si>
  <si>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</si>
  <si>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</si>
  <si>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</si>
  <si>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</si>
  <si>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</si>
  <si>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</si>
  <si>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</si>
  <si>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</si>
  <si>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</si>
  <si>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</si>
  <si>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</si>
  <si>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</si>
  <si>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</si>
  <si>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</si>
  <si>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</si>
  <si>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</si>
  <si>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</si>
  <si>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</si>
  <si>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</si>
  <si>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</si>
  <si>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</si>
  <si>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</si>
  <si>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</si>
  <si>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</si>
  <si>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</si>
  <si>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</si>
  <si>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</si>
  <si>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</si>
  <si>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</si>
  <si>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</si>
  <si>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</si>
  <si>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</si>
  <si>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</si>
  <si>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</si>
  <si>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</si>
  <si>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</si>
  <si>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</si>
  <si>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2130201</t>
  </si>
  <si>
    <t>行政运行</t>
  </si>
  <si>
    <t>2130204</t>
  </si>
  <si>
    <t>事业机构</t>
  </si>
  <si>
    <t>2080505</t>
  </si>
  <si>
    <t>机关事业单位基本养老保险缴费支出</t>
  </si>
  <si>
    <t>2080506</t>
  </si>
  <si>
    <t>机关事业单位职业年金缴费支出</t>
  </si>
  <si>
    <t>2089999</t>
  </si>
  <si>
    <t>其他社会保障和就业支出</t>
  </si>
  <si>
    <t>2101101</t>
  </si>
  <si>
    <t>行政单位医疗</t>
  </si>
  <si>
    <t>2101102</t>
  </si>
  <si>
    <t>事业单位医疗</t>
  </si>
  <si>
    <t>2210201</t>
  </si>
  <si>
    <t>住房公积金</t>
  </si>
  <si>
    <t>其他优抚支出</t>
  </si>
  <si>
    <t>2130202</t>
  </si>
  <si>
    <t>一般行政管理事务</t>
  </si>
  <si>
    <t>2130213</t>
  </si>
  <si>
    <t>执法与监督</t>
  </si>
  <si>
    <t>2130227</t>
  </si>
  <si>
    <t>贷款贴息</t>
  </si>
  <si>
    <t>2130299</t>
  </si>
  <si>
    <t>其他林业和草原支出</t>
  </si>
  <si>
    <t>2320399</t>
  </si>
  <si>
    <t>地方政府其他一般债务付息支出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</si>
  <si>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</si>
  <si>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</si>
  <si>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</si>
  <si>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</si>
  <si>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</si>
  <si>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</si>
  <si>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</si>
  <si>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</si>
  <si>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</si>
  <si>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</si>
  <si>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</si>
  <si>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</si>
  <si>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</si>
  <si>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</si>
  <si>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</si>
  <si>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</si>
  <si>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</si>
  <si>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</si>
  <si>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</si>
  <si>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</si>
  <si>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</si>
  <si>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</si>
  <si>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</si>
  <si>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</si>
  <si>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</si>
  <si>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</si>
  <si>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</si>
  <si>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</si>
  <si>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</si>
  <si>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</si>
  <si>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</si>
  <si>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</si>
  <si>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</si>
  <si>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</si>
  <si>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</si>
  <si>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</si>
  <si>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</si>
  <si>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</si>
  <si>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</si>
  <si>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</si>
  <si>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</si>
  <si>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</si>
  <si>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</si>
  <si>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</si>
  <si>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</si>
  <si>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</si>
  <si>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</si>
  <si>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</si>
  <si>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</si>
  <si>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</si>
  <si>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</si>
  <si>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</si>
  <si>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</si>
  <si>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</si>
  <si>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</si>
  <si>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</si>
  <si>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</si>
  <si>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</si>
  <si>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</si>
  <si>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</si>
  <si>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</si>
  <si>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</si>
  <si>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</si>
  <si>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</si>
  <si>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</si>
  <si>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</si>
  <si>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</si>
  <si>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</si>
  <si>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</si>
  <si>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</si>
  <si>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</si>
  <si>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</si>
  <si>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</si>
  <si>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</si>
  <si>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</si>
  <si>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</si>
  <si>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</si>
  <si>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</si>
  <si>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</si>
  <si>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</si>
  <si>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</si>
  <si>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</si>
  <si>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</si>
  <si>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</si>
  <si>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</si>
  <si>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</si>
  <si>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</si>
  <si>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</si>
  <si>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</si>
  <si>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</si>
  <si>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</si>
  <si>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</si>
  <si>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</si>
  <si>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</si>
  <si>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</si>
  <si>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</si>
  <si>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</si>
  <si>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</si>
  <si>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</si>
  <si>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</si>
  <si>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</si>
  <si>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</si>
  <si>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债务利息及费用支出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</si>
  <si>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</si>
  <si>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</si>
  <si>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</si>
  <si>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</si>
  <si>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</si>
  <si>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</si>
  <si>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</si>
  <si>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</si>
  <si>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</si>
  <si>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</si>
  <si>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</si>
  <si>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</si>
  <si>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</si>
  <si>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</si>
  <si>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</si>
  <si>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</si>
  <si>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</si>
  <si>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</si>
  <si>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</si>
  <si>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</si>
  <si>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</si>
  <si>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</si>
  <si>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</si>
  <si>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</si>
  <si>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</si>
  <si>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</si>
  <si>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</si>
  <si>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</si>
  <si>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</si>
  <si>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</si>
  <si>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</si>
  <si>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</si>
  <si>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</si>
  <si>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</si>
  <si>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</si>
  <si>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</si>
  <si>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</si>
  <si>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</si>
  <si>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</si>
  <si>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</si>
  <si>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</si>
  <si>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</si>
  <si>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</si>
  <si>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</si>
  <si>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</si>
  <si>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国内债务付息</t>
  </si>
  <si>
    <t>国内债务还本</t>
  </si>
  <si>
    <t>林业局基本支出</t>
  </si>
  <si>
    <t>林草中心基本支出</t>
  </si>
  <si>
    <t>机关事业单位基本养老       保险缴费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</si>
  <si>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080506</t>
    </r>
  </si>
  <si>
    <t>失业、工伤保险缴费</t>
  </si>
  <si>
    <t>遗属人员补助金</t>
  </si>
  <si>
    <t>林业管理事务</t>
  </si>
  <si>
    <t>森林防火专项支出</t>
  </si>
  <si>
    <t>森林防火视频监控系统建设项目</t>
  </si>
  <si>
    <t>偿还林业五期项目付息</t>
  </si>
  <si>
    <t>偿还林业五期项目还本</t>
  </si>
  <si>
    <t>通道绿化租地款</t>
  </si>
  <si>
    <t>森林保险保费县级配套</t>
  </si>
  <si>
    <t>2022年孤峰山林木灌溉工程项目</t>
  </si>
  <si>
    <t>2022年孤峰山封山育林工程项目</t>
  </si>
  <si>
    <t>2022年造林绿化空间评估项目</t>
  </si>
  <si>
    <t>2019年三北防护林项目</t>
  </si>
  <si>
    <t>2019年孤峰山彩叶树种造林工程项目</t>
  </si>
  <si>
    <t>2020年黄河流域荒坡沙地生态修复工程项目</t>
  </si>
  <si>
    <t>2020年后土祠后门通道及周边护坡打孔绿化工程项目</t>
  </si>
  <si>
    <t>2020年康庄、高速引线、李后路、运稷路、209国道、苹果主题公园、生态修复等9项工程绿化项目</t>
  </si>
  <si>
    <t>2020年沿黄旅游公路环保监测点周围绿化工程项目</t>
  </si>
  <si>
    <t>2020年湿地鸟类观测台建设工程项目</t>
  </si>
  <si>
    <t>2021年重点绿化工程</t>
  </si>
  <si>
    <t>2021年万荣县沿黄旅游路二期（第二、三部分）绿化工程项目</t>
  </si>
  <si>
    <t>2021年后土祠周边生态修复绿化工程项目</t>
  </si>
  <si>
    <t>2021年万荣县临猗交界处绿化工程项目</t>
  </si>
  <si>
    <t>2021年皇甫－袁家庄通道绿化工程项目</t>
  </si>
  <si>
    <t>2022年森林城市创建总体规划项目</t>
  </si>
  <si>
    <t>2022年裴运线南张至薛李段通道绿化工程项目</t>
  </si>
  <si>
    <t>2022年万荣县南外环道路绿化工程项目</t>
  </si>
  <si>
    <t>2022年北环街（华康北路-运稷路）绿化提升改造项目</t>
  </si>
  <si>
    <t>2022年沿黄旅游路第三部分建设工程（支线李家大院至羊道）绿化项目</t>
  </si>
  <si>
    <t>2022年万荣县李后路209国道至偏店提档升级绿化工程项目</t>
  </si>
  <si>
    <t>2022年沿黄旅游公路第三部分（李家大院至羊道）绿化工程（200m标准段）项目</t>
  </si>
  <si>
    <t>2022年万荣县闫景高速引线提档升级绿化工程项目</t>
  </si>
  <si>
    <t>2022年玉泉物流北路西路道路绿化工程项目</t>
  </si>
  <si>
    <t>2022年孤峰山主路彩叶树种工程项目</t>
  </si>
  <si>
    <t>2023年万荣县太贾-里望-通化苗木移植项目</t>
  </si>
  <si>
    <t>2023年高三线绿化提升项目</t>
  </si>
  <si>
    <t>2023年五坡路绿化提档升级</t>
  </si>
  <si>
    <t>2023年秦村-小风线道路绿化项目</t>
  </si>
  <si>
    <t>2023年李后路(偏店-王正)段绿化提升项目</t>
  </si>
  <si>
    <t>2023年荣河镇西环线（临河-周王）段绿化提升项目</t>
  </si>
  <si>
    <t>2023年裴运线(南张街道)段道路绿化提升项目</t>
  </si>
  <si>
    <t>2023年闫景高速口和荣河谢村坡绿化提升项目</t>
  </si>
  <si>
    <t>2023年柳家院通村路通道绿化工程项目</t>
  </si>
  <si>
    <t>2023年王显高速口至范家项目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</si>
  <si>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</si>
  <si>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</si>
  <si>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</si>
  <si>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</si>
  <si>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</si>
  <si>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</si>
  <si>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</si>
  <si>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</si>
  <si>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</si>
  <si>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</si>
  <si>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</si>
  <si>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</si>
  <si>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</si>
  <si>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</si>
  <si>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</si>
  <si>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</si>
  <si>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</si>
  <si>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</si>
  <si>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</si>
  <si>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</si>
  <si>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情况说明：我单位当年不安排三公经费，与上年比持平。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</si>
  <si>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</si>
  <si>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</si>
  <si>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</si>
  <si>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万荣县林业局</t>
  </si>
  <si>
    <t>其中：公务员交通补贴 42200 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</si>
  <si>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</si>
  <si>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</si>
  <si>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</si>
  <si>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</si>
  <si>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</si>
  <si>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</si>
  <si>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</si>
  <si>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</si>
  <si>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</si>
  <si>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</si>
  <si>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</si>
  <si>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</si>
  <si>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</si>
  <si>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</si>
  <si>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</si>
  <si>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车辆维修和保养服务</t>
  </si>
  <si>
    <t>C050301</t>
  </si>
  <si>
    <t>批</t>
  </si>
  <si>
    <t>车辆维修和保养</t>
  </si>
  <si>
    <t>车辆加油服务</t>
  </si>
  <si>
    <t>C050302</t>
  </si>
  <si>
    <t>车辆加油</t>
  </si>
  <si>
    <t>车辆保险</t>
  </si>
  <si>
    <t>C15040201</t>
  </si>
  <si>
    <t>份</t>
  </si>
  <si>
    <t>机动车保险服务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</si>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</sst>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0_);[Red]\(0\)"/>
    <numFmt numFmtId="179" formatCode="#,##0_);[Red]\(#,##0\)"/>
    <numFmt numFmtId="180" formatCode=";;"/>
    <numFmt numFmtId="181" formatCode="#,##0_ "/>
    <numFmt numFmtId="182" formatCode="0_ "/>
    <numFmt numFmtId="183" formatCode="#,##0.0000"/>
  </numFmts>
  <fonts count="27">
    <font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0"/>
      <name val="宋体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2" borderId="17" applyNumberFormat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19" fillId="6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0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7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vertical="center" wrapText="1"/>
    </xf>
    <xf numFmtId="177" fontId="0" fillId="2" borderId="6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178" fontId="2" fillId="2" borderId="6" xfId="0" applyNumberFormat="1" applyFont="1" applyFill="1" applyBorder="1" applyAlignment="1">
      <alignment horizontal="right" vertical="center" wrapText="1"/>
    </xf>
    <xf numFmtId="178" fontId="3" fillId="2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right" vertical="center" wrapText="1"/>
    </xf>
    <xf numFmtId="178" fontId="3" fillId="2" borderId="2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9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10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vertical="center" wrapText="1"/>
    </xf>
    <xf numFmtId="181" fontId="0" fillId="0" borderId="0" xfId="0" applyNumberFormat="1" applyAlignment="1"/>
    <xf numFmtId="181" fontId="1" fillId="0" borderId="0" xfId="0" applyNumberFormat="1" applyFont="1" applyFill="1" applyAlignment="1">
      <alignment horizontal="center" vertical="center"/>
    </xf>
    <xf numFmtId="181" fontId="0" fillId="0" borderId="1" xfId="0" applyNumberFormat="1" applyFill="1" applyBorder="1" applyAlignment="1">
      <alignment horizontal="left" vertical="center"/>
    </xf>
    <xf numFmtId="181" fontId="0" fillId="0" borderId="0" xfId="0" applyNumberFormat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 wrapText="1"/>
    </xf>
    <xf numFmtId="181" fontId="0" fillId="0" borderId="6" xfId="0" applyNumberFormat="1" applyFont="1" applyFill="1" applyBorder="1" applyAlignment="1" applyProtection="1">
      <alignment horizontal="center" vertical="center"/>
    </xf>
    <xf numFmtId="181" fontId="0" fillId="3" borderId="6" xfId="49" applyNumberFormat="1" applyFont="1" applyFill="1" applyBorder="1" applyAlignment="1" applyProtection="1">
      <alignment horizontal="center" vertical="center" wrapText="1"/>
      <protection locked="0"/>
    </xf>
    <xf numFmtId="181" fontId="0" fillId="0" borderId="6" xfId="0" applyNumberFormat="1" applyFont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 applyProtection="1">
      <alignment horizontal="center" vertical="center" wrapText="1"/>
    </xf>
    <xf numFmtId="181" fontId="0" fillId="0" borderId="5" xfId="0" applyNumberFormat="1" applyFill="1" applyBorder="1" applyAlignment="1" applyProtection="1">
      <alignment horizontal="center" vertical="center" wrapText="1"/>
    </xf>
    <xf numFmtId="181" fontId="0" fillId="0" borderId="5" xfId="0" applyNumberFormat="1" applyFont="1" applyFill="1" applyBorder="1" applyAlignment="1" applyProtection="1">
      <alignment horizontal="right" vertical="center" wrapText="1"/>
    </xf>
    <xf numFmtId="181" fontId="0" fillId="0" borderId="6" xfId="0" applyNumberFormat="1" applyFont="1" applyFill="1" applyBorder="1" applyAlignment="1" applyProtection="1">
      <alignment horizontal="right" vertical="center" wrapText="1"/>
    </xf>
    <xf numFmtId="181" fontId="0" fillId="0" borderId="6" xfId="0" applyNumberFormat="1" applyBorder="1" applyAlignment="1">
      <alignment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81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0" fillId="3" borderId="6" xfId="0" applyNumberFormat="1" applyFont="1" applyFill="1" applyBorder="1" applyAlignment="1" applyProtection="1">
      <alignment horizontal="right" vertical="center" wrapText="1"/>
    </xf>
    <xf numFmtId="181" fontId="0" fillId="0" borderId="6" xfId="0" applyNumberFormat="1" applyBorder="1" applyAlignment="1"/>
    <xf numFmtId="181" fontId="0" fillId="0" borderId="3" xfId="49" applyNumberFormat="1" applyFont="1" applyFill="1" applyBorder="1" applyAlignment="1" applyProtection="1">
      <alignment horizontal="center" vertical="center" wrapText="1"/>
      <protection locked="0"/>
    </xf>
    <xf numFmtId="181" fontId="0" fillId="0" borderId="4" xfId="49" applyNumberFormat="1" applyFont="1" applyFill="1" applyBorder="1" applyAlignment="1" applyProtection="1">
      <alignment horizontal="center" vertical="center" wrapText="1"/>
      <protection locked="0"/>
    </xf>
    <xf numFmtId="181" fontId="0" fillId="0" borderId="7" xfId="49" applyNumberFormat="1" applyFon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Font="1" applyFill="1" applyBorder="1" applyAlignment="1">
      <alignment horizontal="left" vertical="center"/>
    </xf>
    <xf numFmtId="181" fontId="0" fillId="3" borderId="6" xfId="0" applyNumberFormat="1" applyFont="1" applyFill="1" applyBorder="1" applyAlignment="1">
      <alignment horizontal="center" vertical="center" wrapText="1"/>
    </xf>
    <xf numFmtId="181" fontId="3" fillId="0" borderId="6" xfId="0" applyNumberFormat="1" applyFont="1" applyFill="1" applyBorder="1" applyAlignment="1">
      <alignment vertical="center" wrapText="1"/>
    </xf>
    <xf numFmtId="181" fontId="3" fillId="0" borderId="6" xfId="0" applyNumberFormat="1" applyFont="1" applyFill="1" applyBorder="1" applyAlignment="1"/>
    <xf numFmtId="181" fontId="3" fillId="2" borderId="6" xfId="0" applyNumberFormat="1" applyFont="1" applyFill="1" applyBorder="1" applyAlignment="1">
      <alignment vertical="center" wrapText="1"/>
    </xf>
    <xf numFmtId="181" fontId="0" fillId="0" borderId="3" xfId="0" applyNumberFormat="1" applyFont="1" applyBorder="1" applyAlignment="1">
      <alignment horizontal="center" vertical="center" wrapText="1"/>
    </xf>
    <xf numFmtId="181" fontId="0" fillId="0" borderId="4" xfId="0" applyNumberFormat="1" applyFont="1" applyBorder="1" applyAlignment="1">
      <alignment horizontal="center" vertical="center" wrapText="1"/>
    </xf>
    <xf numFmtId="181" fontId="0" fillId="0" borderId="7" xfId="0" applyNumberFormat="1" applyFont="1" applyBorder="1" applyAlignment="1">
      <alignment horizontal="center" vertical="center" wrapText="1"/>
    </xf>
    <xf numFmtId="181" fontId="0" fillId="0" borderId="3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Font="1" applyBorder="1" applyAlignment="1">
      <alignment horizontal="left" vertical="center"/>
    </xf>
    <xf numFmtId="181" fontId="0" fillId="0" borderId="1" xfId="0" applyNumberFormat="1" applyBorder="1" applyAlignment="1">
      <alignment horizontal="left" vertical="center"/>
    </xf>
    <xf numFmtId="181" fontId="0" fillId="0" borderId="6" xfId="0" applyNumberFormat="1" applyBorder="1" applyAlignment="1">
      <alignment horizontal="center" vertical="center" wrapText="1"/>
    </xf>
    <xf numFmtId="181" fontId="0" fillId="2" borderId="6" xfId="49" applyNumberFormat="1" applyFont="1" applyFill="1" applyBorder="1" applyAlignment="1" applyProtection="1">
      <alignment horizontal="center" vertical="center" wrapText="1"/>
      <protection locked="0"/>
    </xf>
    <xf numFmtId="181" fontId="0" fillId="2" borderId="3" xfId="49" applyNumberFormat="1" applyFont="1" applyFill="1" applyBorder="1" applyAlignment="1" applyProtection="1">
      <alignment horizontal="center" vertical="center" wrapText="1"/>
      <protection locked="0"/>
    </xf>
    <xf numFmtId="181" fontId="2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2" fontId="2" fillId="0" borderId="6" xfId="0" applyNumberFormat="1" applyFont="1" applyFill="1" applyBorder="1" applyAlignment="1">
      <alignment horizontal="center" vertical="center"/>
    </xf>
    <xf numFmtId="181" fontId="0" fillId="2" borderId="4" xfId="49" applyNumberFormat="1" applyFont="1" applyFill="1" applyBorder="1" applyAlignment="1" applyProtection="1">
      <alignment horizontal="center" vertical="center" wrapText="1"/>
      <protection locked="0"/>
    </xf>
    <xf numFmtId="181" fontId="0" fillId="2" borderId="7" xfId="49" applyNumberFormat="1" applyFon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Border="1" applyAlignment="1">
      <alignment vertical="center"/>
    </xf>
    <xf numFmtId="181" fontId="2" fillId="3" borderId="3" xfId="49" applyNumberFormat="1" applyFont="1" applyFill="1" applyBorder="1" applyAlignment="1" applyProtection="1">
      <alignment horizontal="center" vertical="center" wrapText="1"/>
      <protection locked="0"/>
    </xf>
    <xf numFmtId="181" fontId="2" fillId="3" borderId="7" xfId="49" applyNumberFormat="1" applyFont="1" applyFill="1" applyBorder="1" applyAlignment="1" applyProtection="1">
      <alignment horizontal="center" vertical="center" wrapText="1"/>
      <protection locked="0"/>
    </xf>
    <xf numFmtId="181" fontId="2" fillId="3" borderId="6" xfId="49" applyNumberFormat="1" applyFont="1" applyFill="1" applyBorder="1" applyAlignment="1" applyProtection="1">
      <alignment horizontal="center" vertical="center" wrapText="1"/>
      <protection locked="0"/>
    </xf>
    <xf numFmtId="180" fontId="0" fillId="0" borderId="3" xfId="0" applyNumberFormat="1" applyFill="1" applyBorder="1" applyAlignment="1" applyProtection="1">
      <alignment horizontal="center" vertical="center"/>
    </xf>
    <xf numFmtId="181" fontId="0" fillId="0" borderId="3" xfId="0" applyNumberFormat="1" applyFill="1" applyBorder="1" applyAlignment="1" applyProtection="1">
      <alignment horizontal="center" vertical="center"/>
    </xf>
    <xf numFmtId="181" fontId="0" fillId="0" borderId="4" xfId="0" applyNumberFormat="1" applyFill="1" applyBorder="1" applyAlignment="1" applyProtection="1">
      <alignment horizontal="center" vertical="center"/>
    </xf>
    <xf numFmtId="181" fontId="0" fillId="0" borderId="7" xfId="0" applyNumberFormat="1" applyFill="1" applyBorder="1" applyAlignment="1" applyProtection="1">
      <alignment horizontal="center" vertical="center"/>
    </xf>
    <xf numFmtId="180" fontId="0" fillId="0" borderId="3" xfId="0" applyNumberFormat="1" applyFont="1" applyFill="1" applyBorder="1" applyAlignment="1" applyProtection="1">
      <alignment horizontal="left" vertical="center"/>
    </xf>
    <xf numFmtId="181" fontId="0" fillId="0" borderId="3" xfId="0" applyNumberFormat="1" applyFont="1" applyFill="1" applyBorder="1" applyAlignment="1" applyProtection="1">
      <alignment horizontal="right" vertical="center"/>
    </xf>
    <xf numFmtId="181" fontId="0" fillId="0" borderId="6" xfId="0" applyNumberFormat="1" applyFont="1" applyFill="1" applyBorder="1" applyAlignment="1" applyProtection="1">
      <alignment horizontal="right" vertical="center"/>
    </xf>
    <xf numFmtId="180" fontId="0" fillId="0" borderId="6" xfId="0" applyNumberFormat="1" applyFill="1" applyBorder="1" applyAlignment="1" applyProtection="1">
      <alignment horizontal="left" vertical="center"/>
    </xf>
    <xf numFmtId="180" fontId="0" fillId="0" borderId="6" xfId="0" applyNumberFormat="1" applyFont="1" applyFill="1" applyBorder="1" applyAlignment="1" applyProtection="1">
      <alignment horizontal="left" vertical="center"/>
    </xf>
    <xf numFmtId="179" fontId="0" fillId="0" borderId="6" xfId="0" applyNumberFormat="1" applyFill="1" applyBorder="1" applyAlignment="1" applyProtection="1">
      <alignment horizontal="left" vertical="center"/>
    </xf>
    <xf numFmtId="180" fontId="0" fillId="0" borderId="6" xfId="0" applyNumberFormat="1" applyFont="1" applyFill="1" applyBorder="1" applyAlignment="1" applyProtection="1">
      <alignment vertical="center"/>
    </xf>
    <xf numFmtId="181" fontId="0" fillId="0" borderId="6" xfId="0" applyNumberFormat="1" applyBorder="1" applyAlignment="1">
      <alignment horizontal="right" vertical="center"/>
    </xf>
    <xf numFmtId="180" fontId="0" fillId="0" borderId="6" xfId="0" applyNumberFormat="1" applyFont="1" applyFill="1" applyBorder="1" applyAlignment="1" applyProtection="1">
      <alignment horizontal="right" vertical="center"/>
    </xf>
    <xf numFmtId="180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Border="1" applyAlignment="1"/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83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3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9" fontId="0" fillId="2" borderId="6" xfId="0" applyNumberFormat="1" applyFont="1" applyFill="1" applyBorder="1" applyAlignment="1" applyProtection="1">
      <alignment horizontal="center" vertical="center"/>
    </xf>
    <xf numFmtId="181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8">
    <dxf>
      <font>
        <b val="0"/>
        <i val="0"/>
        <color indexed="9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R8" sqref="R8"/>
    </sheetView>
  </sheetViews>
  <sheetFormatPr defaultColWidth="15" defaultRowHeight="20.25" customHeight="1"/>
  <cols>
    <col min="1" max="1" width="21.6222222222222" style="201" customWidth="1"/>
    <col min="2" max="3" width="8.62222222222222" style="201" customWidth="1"/>
    <col min="4" max="4" width="9" style="201" customWidth="1"/>
    <col min="5" max="5" width="8.87777777777778" style="201" customWidth="1"/>
    <col min="6" max="6" width="11.1222222222222" style="201" customWidth="1"/>
    <col min="7" max="7" width="8.87777777777778" style="201" customWidth="1"/>
    <col min="8" max="9" width="9" style="201" customWidth="1"/>
    <col min="10" max="10" width="12.6222222222222" style="201" customWidth="1"/>
    <col min="11" max="11" width="8.12222222222222" style="201" customWidth="1"/>
    <col min="12" max="12" width="7.37777777777778" style="201" customWidth="1"/>
    <col min="13" max="13" width="7.62222222222222" style="201" customWidth="1"/>
    <col min="14" max="14" width="7.37777777777778" style="201" customWidth="1"/>
    <col min="15" max="15" width="7" style="201" customWidth="1"/>
    <col min="16" max="16" width="7.62222222222222" style="201" customWidth="1"/>
    <col min="17" max="16384" width="15" style="201"/>
  </cols>
  <sheetData>
    <row r="1" ht="34.95" customHeight="1" spans="1:16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="198" customFormat="1" ht="22.5" customHeight="1" spans="1:16">
      <c r="A2" s="203" t="s">
        <v>1</v>
      </c>
      <c r="B2" s="203"/>
      <c r="C2" s="203"/>
      <c r="D2" s="203"/>
      <c r="E2" s="203"/>
      <c r="F2" s="203"/>
      <c r="G2" s="204"/>
      <c r="H2" s="204"/>
      <c r="I2" s="204"/>
      <c r="J2" s="204"/>
      <c r="K2" s="204"/>
      <c r="L2" s="221"/>
      <c r="M2" s="222" t="s">
        <v>2</v>
      </c>
      <c r="N2" s="223"/>
      <c r="O2" s="223"/>
      <c r="P2" s="223"/>
    </row>
    <row r="3" s="199" customFormat="1" ht="33.45" customHeight="1" spans="1:16">
      <c r="A3" s="205" t="s">
        <v>3</v>
      </c>
      <c r="B3" s="206" t="s">
        <v>4</v>
      </c>
      <c r="C3" s="206" t="s">
        <v>5</v>
      </c>
      <c r="D3" s="207" t="s">
        <v>6</v>
      </c>
      <c r="E3" s="208"/>
      <c r="F3" s="208"/>
      <c r="G3" s="208"/>
      <c r="H3" s="208"/>
      <c r="I3" s="224"/>
      <c r="J3" s="206" t="s">
        <v>7</v>
      </c>
      <c r="K3" s="225" t="s">
        <v>8</v>
      </c>
      <c r="L3" s="226"/>
      <c r="M3" s="206" t="s">
        <v>9</v>
      </c>
      <c r="N3" s="227" t="s">
        <v>10</v>
      </c>
      <c r="O3" s="206" t="s">
        <v>11</v>
      </c>
      <c r="P3" s="206" t="s">
        <v>12</v>
      </c>
    </row>
    <row r="4" s="199" customFormat="1" ht="33.45" customHeight="1" spans="1:16">
      <c r="A4" s="209"/>
      <c r="B4" s="209"/>
      <c r="C4" s="210"/>
      <c r="D4" s="206" t="s">
        <v>13</v>
      </c>
      <c r="E4" s="205" t="s">
        <v>14</v>
      </c>
      <c r="F4" s="211" t="s">
        <v>15</v>
      </c>
      <c r="G4" s="211"/>
      <c r="H4" s="211"/>
      <c r="I4" s="211"/>
      <c r="J4" s="210"/>
      <c r="K4" s="205" t="s">
        <v>16</v>
      </c>
      <c r="L4" s="205" t="s">
        <v>17</v>
      </c>
      <c r="M4" s="209"/>
      <c r="N4" s="227"/>
      <c r="O4" s="210"/>
      <c r="P4" s="210"/>
    </row>
    <row r="5" s="199" customFormat="1" ht="33.45" customHeight="1" spans="1:16">
      <c r="A5" s="212"/>
      <c r="B5" s="212"/>
      <c r="C5" s="213"/>
      <c r="D5" s="213"/>
      <c r="E5" s="212"/>
      <c r="F5" s="211" t="s">
        <v>13</v>
      </c>
      <c r="G5" s="211" t="s">
        <v>18</v>
      </c>
      <c r="H5" s="211" t="s">
        <v>19</v>
      </c>
      <c r="I5" s="227" t="s">
        <v>20</v>
      </c>
      <c r="J5" s="213"/>
      <c r="K5" s="212"/>
      <c r="L5" s="212"/>
      <c r="M5" s="212"/>
      <c r="N5" s="227"/>
      <c r="O5" s="213"/>
      <c r="P5" s="213"/>
    </row>
    <row r="6" s="200" customFormat="1" ht="33.45" customHeight="1" spans="1:16">
      <c r="A6" s="214" t="s">
        <v>21</v>
      </c>
      <c r="B6" s="215" t="s">
        <v>14</v>
      </c>
      <c r="C6" s="216">
        <f t="shared" ref="C6:C10" si="0">SUM(D6,K6,L6,M6,N6)</f>
        <v>14</v>
      </c>
      <c r="D6" s="216">
        <f>SUM(E6:F6)</f>
        <v>8</v>
      </c>
      <c r="E6" s="217">
        <v>5</v>
      </c>
      <c r="F6" s="216">
        <f t="shared" ref="F6:F10" si="1">SUM(G6:I6)</f>
        <v>3</v>
      </c>
      <c r="G6" s="217">
        <v>3</v>
      </c>
      <c r="H6" s="217"/>
      <c r="I6" s="217"/>
      <c r="J6" s="228">
        <f t="shared" ref="J6:J10" si="2">SUM(E6*3000+G6*3000)</f>
        <v>24000</v>
      </c>
      <c r="K6" s="217"/>
      <c r="L6" s="217"/>
      <c r="M6" s="217"/>
      <c r="N6" s="217">
        <v>6</v>
      </c>
      <c r="O6" s="217"/>
      <c r="P6" s="217"/>
    </row>
    <row r="7" s="200" customFormat="1" ht="33.45" customHeight="1" spans="1:16">
      <c r="A7" s="218" t="s">
        <v>22</v>
      </c>
      <c r="B7" s="217" t="s">
        <v>23</v>
      </c>
      <c r="C7" s="216">
        <f t="shared" si="0"/>
        <v>50</v>
      </c>
      <c r="D7" s="216">
        <f t="shared" ref="D7:D10" si="3">SUM(E7+F7)</f>
        <v>40</v>
      </c>
      <c r="E7" s="217"/>
      <c r="F7" s="216">
        <f t="shared" si="1"/>
        <v>40</v>
      </c>
      <c r="G7" s="217">
        <v>37</v>
      </c>
      <c r="H7" s="217"/>
      <c r="I7" s="217">
        <v>3</v>
      </c>
      <c r="J7" s="228">
        <f t="shared" si="2"/>
        <v>111000</v>
      </c>
      <c r="K7" s="217"/>
      <c r="L7" s="217"/>
      <c r="M7" s="217"/>
      <c r="N7" s="217">
        <v>10</v>
      </c>
      <c r="O7" s="217"/>
      <c r="P7" s="217"/>
    </row>
    <row r="8" s="200" customFormat="1" ht="33.45" customHeight="1" spans="1:16">
      <c r="A8" s="218"/>
      <c r="B8" s="217"/>
      <c r="C8" s="216">
        <f t="shared" si="0"/>
        <v>0</v>
      </c>
      <c r="D8" s="216">
        <f t="shared" si="3"/>
        <v>0</v>
      </c>
      <c r="E8" s="217"/>
      <c r="F8" s="216">
        <f t="shared" si="1"/>
        <v>0</v>
      </c>
      <c r="G8" s="217"/>
      <c r="H8" s="217"/>
      <c r="I8" s="217"/>
      <c r="J8" s="228">
        <f t="shared" si="2"/>
        <v>0</v>
      </c>
      <c r="K8" s="217"/>
      <c r="L8" s="217"/>
      <c r="M8" s="217"/>
      <c r="N8" s="217"/>
      <c r="O8" s="217"/>
      <c r="P8" s="217"/>
    </row>
    <row r="9" s="200" customFormat="1" ht="33.45" customHeight="1" spans="1:16">
      <c r="A9" s="218"/>
      <c r="B9" s="217"/>
      <c r="C9" s="216">
        <f t="shared" si="0"/>
        <v>0</v>
      </c>
      <c r="D9" s="216">
        <f t="shared" si="3"/>
        <v>0</v>
      </c>
      <c r="E9" s="217"/>
      <c r="F9" s="216">
        <f t="shared" si="1"/>
        <v>0</v>
      </c>
      <c r="G9" s="217"/>
      <c r="H9" s="217"/>
      <c r="I9" s="217"/>
      <c r="J9" s="228">
        <f t="shared" si="2"/>
        <v>0</v>
      </c>
      <c r="K9" s="217"/>
      <c r="L9" s="217"/>
      <c r="M9" s="217"/>
      <c r="N9" s="217"/>
      <c r="O9" s="217"/>
      <c r="P9" s="217"/>
    </row>
    <row r="10" s="200" customFormat="1" ht="33.45" customHeight="1" spans="1:16">
      <c r="A10" s="218"/>
      <c r="B10" s="217"/>
      <c r="C10" s="216">
        <f t="shared" si="0"/>
        <v>0</v>
      </c>
      <c r="D10" s="216">
        <f t="shared" si="3"/>
        <v>0</v>
      </c>
      <c r="E10" s="217"/>
      <c r="F10" s="216">
        <f t="shared" si="1"/>
        <v>0</v>
      </c>
      <c r="G10" s="217"/>
      <c r="H10" s="217"/>
      <c r="I10" s="217"/>
      <c r="J10" s="228">
        <f t="shared" si="2"/>
        <v>0</v>
      </c>
      <c r="K10" s="217"/>
      <c r="L10" s="217"/>
      <c r="M10" s="217"/>
      <c r="N10" s="217"/>
      <c r="O10" s="217"/>
      <c r="P10" s="217"/>
    </row>
    <row r="11" s="200" customFormat="1" ht="33.45" customHeight="1" spans="1:16">
      <c r="A11" s="218"/>
      <c r="B11" s="217"/>
      <c r="C11" s="216"/>
      <c r="D11" s="216"/>
      <c r="E11" s="217"/>
      <c r="F11" s="216"/>
      <c r="G11" s="217"/>
      <c r="H11" s="217"/>
      <c r="I11" s="217"/>
      <c r="J11" s="228"/>
      <c r="K11" s="217"/>
      <c r="L11" s="217"/>
      <c r="M11" s="217"/>
      <c r="N11" s="217"/>
      <c r="O11" s="217"/>
      <c r="P11" s="217"/>
    </row>
    <row r="12" ht="33.45" customHeight="1" spans="1:16">
      <c r="A12" s="218"/>
      <c r="B12" s="217"/>
      <c r="C12" s="216">
        <f>SUM(D12,K12,L12,M12,N12)</f>
        <v>0</v>
      </c>
      <c r="D12" s="216">
        <f>SUM(E12+F12)</f>
        <v>0</v>
      </c>
      <c r="E12" s="217"/>
      <c r="F12" s="216">
        <f>SUM(G12:I12)</f>
        <v>0</v>
      </c>
      <c r="G12" s="217"/>
      <c r="H12" s="217"/>
      <c r="I12" s="217"/>
      <c r="J12" s="228">
        <f>SUM(E12*3000+G12*3000)</f>
        <v>0</v>
      </c>
      <c r="K12" s="217"/>
      <c r="L12" s="217"/>
      <c r="M12" s="217"/>
      <c r="N12" s="217"/>
      <c r="O12" s="217"/>
      <c r="P12" s="217"/>
    </row>
    <row r="13" ht="33.45" customHeight="1" spans="1:16">
      <c r="A13" s="218"/>
      <c r="B13" s="217"/>
      <c r="C13" s="216">
        <f>SUM(D13,K13,L13,M13,N13)</f>
        <v>0</v>
      </c>
      <c r="D13" s="216">
        <f>SUM(E13+F13)</f>
        <v>0</v>
      </c>
      <c r="E13" s="217"/>
      <c r="F13" s="216">
        <f>SUM(G13:I13)</f>
        <v>0</v>
      </c>
      <c r="G13" s="217"/>
      <c r="H13" s="217"/>
      <c r="I13" s="217"/>
      <c r="J13" s="228">
        <f>SUM(E13*3000+G13*3000)</f>
        <v>0</v>
      </c>
      <c r="K13" s="217"/>
      <c r="L13" s="217"/>
      <c r="M13" s="217"/>
      <c r="N13" s="217"/>
      <c r="O13" s="217"/>
      <c r="P13" s="217"/>
    </row>
    <row r="14" ht="33.45" customHeight="1" spans="1:16">
      <c r="A14" s="219" t="s">
        <v>24</v>
      </c>
      <c r="B14" s="220"/>
      <c r="C14" s="216">
        <f>SUM(C6:C13)</f>
        <v>64</v>
      </c>
      <c r="D14" s="216">
        <f t="shared" ref="D14:P14" si="4">SUM(D6:D13)</f>
        <v>48</v>
      </c>
      <c r="E14" s="216">
        <f t="shared" si="4"/>
        <v>5</v>
      </c>
      <c r="F14" s="216">
        <f t="shared" si="4"/>
        <v>43</v>
      </c>
      <c r="G14" s="216">
        <f t="shared" si="4"/>
        <v>40</v>
      </c>
      <c r="H14" s="216">
        <f t="shared" si="4"/>
        <v>0</v>
      </c>
      <c r="I14" s="216">
        <f t="shared" si="4"/>
        <v>3</v>
      </c>
      <c r="J14" s="229">
        <f t="shared" si="4"/>
        <v>135000</v>
      </c>
      <c r="K14" s="216">
        <f t="shared" si="4"/>
        <v>0</v>
      </c>
      <c r="L14" s="216">
        <f t="shared" si="4"/>
        <v>0</v>
      </c>
      <c r="M14" s="216">
        <f t="shared" si="4"/>
        <v>0</v>
      </c>
      <c r="N14" s="216">
        <f t="shared" si="4"/>
        <v>16</v>
      </c>
      <c r="O14" s="216"/>
      <c r="P14" s="216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A6" sqref="$A6:$XFD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4.95" customHeight="1" spans="1:4">
      <c r="A1" s="52" t="s">
        <v>302</v>
      </c>
      <c r="B1" s="52"/>
      <c r="C1" s="52"/>
      <c r="D1" s="52"/>
    </row>
    <row r="2" ht="25.05" customHeight="1" spans="1:4">
      <c r="A2" s="72" t="str">
        <f>(部门基本情况表!A2)</f>
        <v>编报单位：万荣县林业局</v>
      </c>
      <c r="B2" s="72"/>
      <c r="C2" s="77"/>
      <c r="D2" s="41" t="s">
        <v>26</v>
      </c>
    </row>
    <row r="3" ht="34.05" customHeight="1" spans="1:4">
      <c r="A3" s="10" t="s">
        <v>303</v>
      </c>
      <c r="B3" s="74"/>
      <c r="C3" s="78" t="s">
        <v>128</v>
      </c>
      <c r="D3" s="75" t="s">
        <v>304</v>
      </c>
    </row>
    <row r="4" ht="34.05" customHeight="1" spans="1:4">
      <c r="A4" s="79" t="s">
        <v>305</v>
      </c>
      <c r="B4" s="80" t="s">
        <v>306</v>
      </c>
      <c r="C4" s="75"/>
      <c r="D4" s="75"/>
    </row>
    <row r="5" ht="34.05" customHeight="1" spans="1:4">
      <c r="A5" s="79"/>
      <c r="B5" s="81" t="s">
        <v>307</v>
      </c>
      <c r="C5" s="50">
        <f>SUM(C6:C21)</f>
        <v>0</v>
      </c>
      <c r="D5" s="82"/>
    </row>
    <row r="6" ht="33.45" customHeight="1" spans="1:4">
      <c r="A6" s="83"/>
      <c r="B6" s="84"/>
      <c r="C6" s="50"/>
      <c r="D6" s="82"/>
    </row>
    <row r="7" ht="33.45" customHeight="1" spans="1:4">
      <c r="A7" s="83"/>
      <c r="B7" s="84"/>
      <c r="C7" s="50"/>
      <c r="D7" s="82"/>
    </row>
    <row r="8" ht="33.45" customHeight="1" spans="1:4">
      <c r="A8" s="83"/>
      <c r="B8" s="84"/>
      <c r="C8" s="50"/>
      <c r="D8" s="82"/>
    </row>
    <row r="9" ht="33.45" customHeight="1" spans="1:4">
      <c r="A9" s="83"/>
      <c r="B9" s="84"/>
      <c r="C9" s="50"/>
      <c r="D9" s="82"/>
    </row>
    <row r="10" ht="33.45" customHeight="1" spans="1:4">
      <c r="A10" s="83"/>
      <c r="B10" s="84"/>
      <c r="C10" s="50"/>
      <c r="D10" s="82"/>
    </row>
    <row r="11" ht="33.45" customHeight="1" spans="1:4">
      <c r="A11" s="83"/>
      <c r="B11" s="84"/>
      <c r="C11" s="50"/>
      <c r="D11" s="82"/>
    </row>
    <row r="12" ht="33.45" customHeight="1" spans="1:4">
      <c r="A12" s="83"/>
      <c r="B12" s="84"/>
      <c r="C12" s="50"/>
      <c r="D12" s="82"/>
    </row>
    <row r="13" ht="33.45" customHeight="1" spans="1:4">
      <c r="A13" s="83"/>
      <c r="B13" s="84"/>
      <c r="C13" s="50"/>
      <c r="D13" s="82"/>
    </row>
    <row r="14" ht="33.45" customHeight="1" spans="1:4">
      <c r="A14" s="83"/>
      <c r="B14" s="84"/>
      <c r="C14" s="50"/>
      <c r="D14" s="82"/>
    </row>
    <row r="15" ht="33.45" customHeight="1" spans="1:4">
      <c r="A15" s="83"/>
      <c r="B15" s="84"/>
      <c r="C15" s="50"/>
      <c r="D15" s="82"/>
    </row>
    <row r="16" ht="33.45" customHeight="1" spans="1:4">
      <c r="A16" s="83"/>
      <c r="B16" s="84"/>
      <c r="C16" s="50"/>
      <c r="D16" s="82"/>
    </row>
    <row r="17" ht="33.45" customHeight="1" spans="1:4">
      <c r="A17" s="83"/>
      <c r="B17" s="84"/>
      <c r="C17" s="50"/>
      <c r="D17" s="82"/>
    </row>
    <row r="18" ht="33.45" customHeight="1" spans="1:4">
      <c r="A18" s="83"/>
      <c r="B18" s="84"/>
      <c r="C18" s="50"/>
      <c r="D18" s="82"/>
    </row>
    <row r="19" ht="33.45" customHeight="1" spans="1:4">
      <c r="A19" s="83"/>
      <c r="B19" s="85"/>
      <c r="C19" s="50"/>
      <c r="D19" s="82"/>
    </row>
    <row r="20" ht="33.45" customHeight="1" spans="1:4">
      <c r="A20" s="83"/>
      <c r="B20" s="85"/>
      <c r="C20" s="50"/>
      <c r="D20" s="82"/>
    </row>
    <row r="21" ht="33.45" customHeight="1" spans="1:4">
      <c r="A21" s="86"/>
      <c r="B21" s="87"/>
      <c r="C21" s="50"/>
      <c r="D21" s="82"/>
    </row>
    <row r="22" customHeight="1" spans="1:3">
      <c r="A22" s="51"/>
      <c r="B22" s="51"/>
      <c r="C22" s="51"/>
    </row>
    <row r="23" customHeight="1" spans="1:3">
      <c r="A23" s="51"/>
      <c r="B23" s="51"/>
      <c r="C23" s="51"/>
    </row>
    <row r="24" customHeight="1" spans="1:3">
      <c r="A24" s="51"/>
      <c r="B24" s="51"/>
      <c r="C24" s="51"/>
    </row>
    <row r="25" customHeight="1" spans="2:3">
      <c r="B25" s="51"/>
      <c r="C25" s="51"/>
    </row>
    <row r="26" customHeight="1" spans="2:3">
      <c r="B26" s="51"/>
      <c r="C26" s="51"/>
    </row>
    <row r="27" customHeight="1" spans="2:3">
      <c r="B27" s="51"/>
      <c r="C27" s="51"/>
    </row>
    <row r="28" customHeight="1" spans="2:3">
      <c r="B28" s="51"/>
      <c r="C28" s="51"/>
    </row>
    <row r="29" customHeight="1" spans="2:2">
      <c r="B29" s="51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" customWidth="1"/>
    <col min="4" max="4" width="14.8777777777778" customWidth="1"/>
    <col min="5" max="5" width="13.8777777777778" customWidth="1"/>
  </cols>
  <sheetData>
    <row r="1" ht="34.95" customHeight="1" spans="1:5">
      <c r="A1" s="52" t="s">
        <v>308</v>
      </c>
      <c r="B1" s="52"/>
      <c r="C1" s="52"/>
      <c r="D1" s="52"/>
      <c r="E1" s="52"/>
    </row>
    <row r="2" ht="25.05" customHeight="1" spans="1:5">
      <c r="A2" s="72" t="str">
        <f>(部门基本情况表!A2)</f>
        <v>编报单位：万荣县林业局</v>
      </c>
      <c r="B2" s="72"/>
      <c r="E2" s="73" t="s">
        <v>26</v>
      </c>
    </row>
    <row r="3" ht="34.05" customHeight="1" spans="1:5">
      <c r="A3" s="10" t="s">
        <v>309</v>
      </c>
      <c r="B3" s="74"/>
      <c r="C3" s="75" t="s">
        <v>106</v>
      </c>
      <c r="D3" s="75" t="s">
        <v>107</v>
      </c>
      <c r="E3" s="75" t="s">
        <v>108</v>
      </c>
    </row>
    <row r="4" ht="34.05" customHeight="1" spans="1:5">
      <c r="A4" s="16" t="s">
        <v>73</v>
      </c>
      <c r="B4" s="56" t="s">
        <v>306</v>
      </c>
      <c r="C4" s="75"/>
      <c r="D4" s="75"/>
      <c r="E4" s="75"/>
    </row>
    <row r="5" ht="34.05" customHeight="1" spans="1:5">
      <c r="A5" s="16"/>
      <c r="B5" s="56" t="s">
        <v>307</v>
      </c>
      <c r="C5" s="50">
        <f>SUM(D5:E5)</f>
        <v>0</v>
      </c>
      <c r="D5" s="50">
        <f>SUM(D6:D21)</f>
        <v>0</v>
      </c>
      <c r="E5" s="50">
        <f>SUM(E6:E21)</f>
        <v>0</v>
      </c>
    </row>
    <row r="6" ht="33.15" customHeight="1" spans="1:5">
      <c r="A6" s="17"/>
      <c r="B6" s="76"/>
      <c r="C6" s="50">
        <f t="shared" ref="C6:C21" si="0">SUM(D6:E6)</f>
        <v>0</v>
      </c>
      <c r="D6" s="50"/>
      <c r="E6" s="50"/>
    </row>
    <row r="7" ht="33.15" customHeight="1" spans="1:5">
      <c r="A7" s="17"/>
      <c r="B7" s="76"/>
      <c r="C7" s="50">
        <f t="shared" si="0"/>
        <v>0</v>
      </c>
      <c r="D7" s="50"/>
      <c r="E7" s="50"/>
    </row>
    <row r="8" ht="33.15" customHeight="1" spans="1:5">
      <c r="A8" s="17"/>
      <c r="B8" s="76"/>
      <c r="C8" s="50">
        <f t="shared" si="0"/>
        <v>0</v>
      </c>
      <c r="D8" s="50"/>
      <c r="E8" s="50"/>
    </row>
    <row r="9" ht="33.15" customHeight="1" spans="1:5">
      <c r="A9" s="17"/>
      <c r="B9" s="76"/>
      <c r="C9" s="50">
        <f t="shared" si="0"/>
        <v>0</v>
      </c>
      <c r="D9" s="50"/>
      <c r="E9" s="50"/>
    </row>
    <row r="10" ht="33.15" customHeight="1" spans="1:5">
      <c r="A10" s="17"/>
      <c r="B10" s="76"/>
      <c r="C10" s="50">
        <f t="shared" si="0"/>
        <v>0</v>
      </c>
      <c r="D10" s="50"/>
      <c r="E10" s="50"/>
    </row>
    <row r="11" ht="33.15" customHeight="1" spans="1:5">
      <c r="A11" s="17"/>
      <c r="B11" s="76"/>
      <c r="C11" s="50">
        <f t="shared" si="0"/>
        <v>0</v>
      </c>
      <c r="D11" s="50"/>
      <c r="E11" s="50"/>
    </row>
    <row r="12" ht="33.15" customHeight="1" spans="1:5">
      <c r="A12" s="17"/>
      <c r="B12" s="76"/>
      <c r="C12" s="50">
        <f t="shared" si="0"/>
        <v>0</v>
      </c>
      <c r="D12" s="50"/>
      <c r="E12" s="50"/>
    </row>
    <row r="13" ht="33.15" customHeight="1" spans="1:5">
      <c r="A13" s="17"/>
      <c r="B13" s="76"/>
      <c r="C13" s="50">
        <f t="shared" si="0"/>
        <v>0</v>
      </c>
      <c r="D13" s="50"/>
      <c r="E13" s="50"/>
    </row>
    <row r="14" ht="33.15" customHeight="1" spans="1:5">
      <c r="A14" s="17"/>
      <c r="B14" s="76"/>
      <c r="C14" s="50">
        <f t="shared" si="0"/>
        <v>0</v>
      </c>
      <c r="D14" s="50"/>
      <c r="E14" s="50"/>
    </row>
    <row r="15" ht="33.15" customHeight="1" spans="1:5">
      <c r="A15" s="17"/>
      <c r="B15" s="76"/>
      <c r="C15" s="50">
        <f t="shared" si="0"/>
        <v>0</v>
      </c>
      <c r="D15" s="50"/>
      <c r="E15" s="50"/>
    </row>
    <row r="16" ht="33.15" customHeight="1" spans="1:5">
      <c r="A16" s="17"/>
      <c r="B16" s="76"/>
      <c r="C16" s="50">
        <f t="shared" si="0"/>
        <v>0</v>
      </c>
      <c r="D16" s="50"/>
      <c r="E16" s="50"/>
    </row>
    <row r="17" ht="33.15" customHeight="1" spans="1:5">
      <c r="A17" s="17"/>
      <c r="B17" s="76"/>
      <c r="C17" s="50">
        <f t="shared" si="0"/>
        <v>0</v>
      </c>
      <c r="D17" s="50"/>
      <c r="E17" s="50"/>
    </row>
    <row r="18" ht="33.15" customHeight="1" spans="1:5">
      <c r="A18" s="17"/>
      <c r="B18" s="61"/>
      <c r="C18" s="50">
        <f t="shared" si="0"/>
        <v>0</v>
      </c>
      <c r="D18" s="50"/>
      <c r="E18" s="50"/>
    </row>
    <row r="19" ht="33.15" customHeight="1" spans="1:5">
      <c r="A19" s="17"/>
      <c r="B19" s="61"/>
      <c r="C19" s="50">
        <f t="shared" si="0"/>
        <v>0</v>
      </c>
      <c r="D19" s="50"/>
      <c r="E19" s="50"/>
    </row>
    <row r="20" ht="33.15" customHeight="1" spans="1:5">
      <c r="A20" s="17"/>
      <c r="B20" s="61"/>
      <c r="C20" s="50">
        <f t="shared" si="0"/>
        <v>0</v>
      </c>
      <c r="D20" s="50"/>
      <c r="E20" s="50"/>
    </row>
    <row r="21" ht="33.15" customHeight="1" spans="1:5">
      <c r="A21" s="17"/>
      <c r="B21" s="61"/>
      <c r="C21" s="50">
        <f t="shared" si="0"/>
        <v>0</v>
      </c>
      <c r="D21" s="50"/>
      <c r="E21" s="50"/>
    </row>
    <row r="22" customHeight="1" spans="1:5">
      <c r="A22" s="51"/>
      <c r="B22" s="51"/>
      <c r="C22" s="51"/>
      <c r="D22" s="51"/>
      <c r="E22" s="51"/>
    </row>
    <row r="23" customHeight="1" spans="1:5">
      <c r="A23" s="51"/>
      <c r="B23" s="51"/>
      <c r="C23" s="51"/>
      <c r="D23" s="51"/>
      <c r="E23" s="51"/>
    </row>
    <row r="24" customHeight="1" spans="2:5">
      <c r="B24" s="51"/>
      <c r="C24" s="51"/>
      <c r="D24" s="51"/>
      <c r="E24" s="51"/>
    </row>
    <row r="25" customHeight="1" spans="2:5">
      <c r="B25" s="51"/>
      <c r="C25" s="51"/>
      <c r="D25" s="51"/>
      <c r="E25" s="51"/>
    </row>
    <row r="26" customHeight="1" spans="2:3">
      <c r="B26" s="51"/>
      <c r="C26" s="51"/>
    </row>
    <row r="27" customHeight="1" spans="2:3">
      <c r="B27" s="51"/>
      <c r="C27" s="51"/>
    </row>
    <row r="28" customHeight="1" spans="3:3">
      <c r="C28" s="51"/>
    </row>
    <row r="29" customHeight="1" spans="3:3">
      <c r="C29" s="51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8" workbookViewId="0">
      <selection activeCell="A13" sqref="A13:H13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1222222222222" customWidth="1"/>
  </cols>
  <sheetData>
    <row r="1" ht="36" customHeight="1" spans="1:8">
      <c r="A1" s="52" t="s">
        <v>310</v>
      </c>
      <c r="B1" s="52"/>
      <c r="C1" s="52"/>
      <c r="D1" s="52"/>
      <c r="E1" s="52"/>
      <c r="F1" s="52"/>
      <c r="G1" s="52"/>
      <c r="H1" s="52"/>
    </row>
    <row r="2" ht="24.75" customHeight="1" spans="1:8">
      <c r="A2" s="40" t="str">
        <f>(部门基本情况表!A2)</f>
        <v>编报单位：万荣县林业局</v>
      </c>
      <c r="B2" s="40"/>
      <c r="C2" s="53"/>
      <c r="D2" s="41"/>
      <c r="E2" s="41"/>
      <c r="F2" s="41"/>
      <c r="G2" s="41"/>
      <c r="H2" s="41" t="s">
        <v>26</v>
      </c>
    </row>
    <row r="3" ht="25.05" customHeight="1" spans="1:8">
      <c r="A3" s="42" t="s">
        <v>311</v>
      </c>
      <c r="B3" s="54" t="s">
        <v>312</v>
      </c>
      <c r="C3" s="55"/>
      <c r="D3" s="55"/>
      <c r="E3" s="55"/>
      <c r="F3" s="55"/>
      <c r="G3" s="55"/>
      <c r="H3" s="56" t="s">
        <v>313</v>
      </c>
    </row>
    <row r="4" ht="25.05" customHeight="1" spans="1:8">
      <c r="A4" s="57"/>
      <c r="B4" s="58" t="s">
        <v>314</v>
      </c>
      <c r="C4" s="59"/>
      <c r="D4" s="54" t="s">
        <v>107</v>
      </c>
      <c r="E4" s="59"/>
      <c r="F4" s="54" t="s">
        <v>108</v>
      </c>
      <c r="G4" s="55"/>
      <c r="H4" s="43"/>
    </row>
    <row r="5" ht="33.75" customHeight="1" spans="1:8">
      <c r="A5" s="60"/>
      <c r="B5" s="61" t="s">
        <v>24</v>
      </c>
      <c r="C5" s="61" t="s">
        <v>315</v>
      </c>
      <c r="D5" s="61" t="s">
        <v>316</v>
      </c>
      <c r="E5" s="61" t="s">
        <v>315</v>
      </c>
      <c r="F5" s="61" t="s">
        <v>316</v>
      </c>
      <c r="G5" s="62" t="s">
        <v>315</v>
      </c>
      <c r="H5" s="43"/>
    </row>
    <row r="6" ht="39" customHeight="1" spans="1:10">
      <c r="A6" s="56" t="s">
        <v>317</v>
      </c>
      <c r="B6" s="63">
        <f t="shared" ref="B6:G6" si="0">SUM(B7,B8,B11)</f>
        <v>0</v>
      </c>
      <c r="C6" s="63">
        <f t="shared" si="0"/>
        <v>0</v>
      </c>
      <c r="D6" s="63">
        <f t="shared" si="0"/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46"/>
      <c r="I6" s="51"/>
      <c r="J6" s="51"/>
    </row>
    <row r="7" ht="39" customHeight="1" spans="1:12">
      <c r="A7" s="64" t="s">
        <v>318</v>
      </c>
      <c r="B7" s="63">
        <f t="shared" ref="B7:B11" si="1">SUM(D7+F7)</f>
        <v>0</v>
      </c>
      <c r="C7" s="63">
        <f t="shared" ref="C7:C11" si="2">SUM(E7+G7)</f>
        <v>0</v>
      </c>
      <c r="D7" s="50"/>
      <c r="E7" s="50"/>
      <c r="F7" s="50"/>
      <c r="G7" s="50"/>
      <c r="H7" s="46"/>
      <c r="K7" s="51"/>
      <c r="L7" s="51"/>
    </row>
    <row r="8" ht="39" customHeight="1" spans="1:11">
      <c r="A8" s="64" t="s">
        <v>319</v>
      </c>
      <c r="B8" s="63">
        <f t="shared" si="1"/>
        <v>0</v>
      </c>
      <c r="C8" s="63">
        <f t="shared" ref="C8:G8" si="3">SUM(C9:C10)</f>
        <v>0</v>
      </c>
      <c r="D8" s="63"/>
      <c r="E8" s="63">
        <f>SUM(E9:E10)</f>
        <v>0</v>
      </c>
      <c r="F8" s="63"/>
      <c r="G8" s="63">
        <f>SUM(G9:G10)</f>
        <v>0</v>
      </c>
      <c r="H8" s="46"/>
      <c r="I8" s="51"/>
      <c r="J8" s="51"/>
      <c r="K8" s="51"/>
    </row>
    <row r="9" ht="39" customHeight="1" spans="1:12">
      <c r="A9" s="65" t="s">
        <v>320</v>
      </c>
      <c r="B9" s="63">
        <f t="shared" si="1"/>
        <v>0</v>
      </c>
      <c r="C9" s="63">
        <f t="shared" ref="C9:C11" si="4">SUM(E9+G9)</f>
        <v>0</v>
      </c>
      <c r="D9" s="50"/>
      <c r="E9" s="50"/>
      <c r="F9" s="50"/>
      <c r="G9" s="50"/>
      <c r="H9" s="46"/>
      <c r="I9" s="51"/>
      <c r="J9" s="51"/>
      <c r="L9" s="51"/>
    </row>
    <row r="10" ht="39" customHeight="1" spans="1:12">
      <c r="A10" s="65" t="s">
        <v>321</v>
      </c>
      <c r="B10" s="63">
        <f t="shared" si="1"/>
        <v>0</v>
      </c>
      <c r="C10" s="63">
        <f t="shared" si="4"/>
        <v>0</v>
      </c>
      <c r="D10" s="50"/>
      <c r="E10" s="50">
        <f>SUM('一般公共预算财政拨款基本及项目经济分类总表（八）'!AO6)</f>
        <v>0</v>
      </c>
      <c r="F10" s="50"/>
      <c r="G10" s="50">
        <f>SUM('一般公共预算财政拨款基本及项目经济分类总表（八）'!AO5-'一般公共预算财政拨款基本及项目经济分类总表（八）'!AO6)</f>
        <v>0</v>
      </c>
      <c r="H10" s="46"/>
      <c r="I10" s="51"/>
      <c r="J10" s="51"/>
      <c r="K10" s="51"/>
      <c r="L10" s="51"/>
    </row>
    <row r="11" ht="39" customHeight="1" spans="1:12">
      <c r="A11" s="66" t="s">
        <v>189</v>
      </c>
      <c r="B11" s="63">
        <f t="shared" si="1"/>
        <v>0</v>
      </c>
      <c r="C11" s="63">
        <f t="shared" si="4"/>
        <v>0</v>
      </c>
      <c r="D11" s="50"/>
      <c r="E11" s="50">
        <f>SUM('一般公共预算财政拨款基本及项目经济分类总表（八）'!AN6)</f>
        <v>0</v>
      </c>
      <c r="F11" s="50"/>
      <c r="G11" s="50">
        <f>SUM('一般公共预算财政拨款基本及项目经济分类总表（八）'!AN5-'一般公共预算财政拨款基本及项目经济分类总表（八）'!AN6)</f>
        <v>0</v>
      </c>
      <c r="H11" s="46"/>
      <c r="I11" s="51"/>
      <c r="J11" s="51"/>
      <c r="K11" s="51"/>
      <c r="L11" s="51"/>
    </row>
    <row r="12" ht="285" customHeight="1" spans="1:10">
      <c r="A12" s="67" t="s">
        <v>322</v>
      </c>
      <c r="B12" s="68"/>
      <c r="C12" s="68"/>
      <c r="D12" s="68"/>
      <c r="E12" s="68"/>
      <c r="F12" s="68"/>
      <c r="G12" s="68"/>
      <c r="H12" s="69"/>
      <c r="I12" s="51"/>
      <c r="J12" s="51"/>
    </row>
    <row r="13" ht="32.25" customHeight="1" spans="1:11">
      <c r="A13" s="70" t="s">
        <v>323</v>
      </c>
      <c r="B13" s="71"/>
      <c r="C13" s="71"/>
      <c r="D13" s="71"/>
      <c r="E13" s="71"/>
      <c r="F13" s="71"/>
      <c r="G13" s="71"/>
      <c r="H13" s="71"/>
      <c r="K13" s="51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C7" sqref="C7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8.1222222222222" customWidth="1"/>
  </cols>
  <sheetData>
    <row r="1" ht="34.95" customHeight="1" spans="1:3">
      <c r="A1" s="39" t="s">
        <v>324</v>
      </c>
      <c r="B1" s="39"/>
      <c r="C1" s="39"/>
    </row>
    <row r="2" ht="25.95" customHeight="1" spans="1:3">
      <c r="A2" s="40" t="str">
        <f>(部门基本情况表!A2)</f>
        <v>编报单位：万荣县林业局</v>
      </c>
      <c r="B2" s="40"/>
      <c r="C2" s="41" t="s">
        <v>26</v>
      </c>
    </row>
    <row r="3" ht="40.05" customHeight="1" spans="1:3">
      <c r="A3" s="42" t="s">
        <v>325</v>
      </c>
      <c r="B3" s="43" t="s">
        <v>128</v>
      </c>
      <c r="C3" s="43" t="s">
        <v>313</v>
      </c>
    </row>
    <row r="4" ht="33" customHeight="1" spans="1:3">
      <c r="A4" s="44" t="s">
        <v>125</v>
      </c>
      <c r="B4" s="45">
        <f>SUM(B5:B21)</f>
        <v>378643</v>
      </c>
      <c r="C4" s="46"/>
    </row>
    <row r="5" ht="33" customHeight="1" spans="1:3">
      <c r="A5" s="47" t="s">
        <v>326</v>
      </c>
      <c r="B5" s="45">
        <f>SUM('一般公共预算财政拨款基本支出经济分类表（七）'!D5)</f>
        <v>378643</v>
      </c>
      <c r="C5" s="48" t="s">
        <v>327</v>
      </c>
    </row>
    <row r="6" ht="33" customHeight="1" spans="1:3">
      <c r="A6" s="49"/>
      <c r="B6" s="50"/>
      <c r="C6" s="46"/>
    </row>
    <row r="7" ht="33" customHeight="1" spans="1:3">
      <c r="A7" s="49"/>
      <c r="B7" s="50"/>
      <c r="C7" s="46"/>
    </row>
    <row r="8" ht="33" customHeight="1" spans="1:3">
      <c r="A8" s="49"/>
      <c r="B8" s="50"/>
      <c r="C8" s="46"/>
    </row>
    <row r="9" ht="33" customHeight="1" spans="1:3">
      <c r="A9" s="49"/>
      <c r="B9" s="50"/>
      <c r="C9" s="46"/>
    </row>
    <row r="10" ht="33" customHeight="1" spans="1:3">
      <c r="A10" s="49"/>
      <c r="B10" s="50"/>
      <c r="C10" s="46"/>
    </row>
    <row r="11" ht="33" customHeight="1" spans="1:3">
      <c r="A11" s="49"/>
      <c r="B11" s="50"/>
      <c r="C11" s="46"/>
    </row>
    <row r="12" ht="33" customHeight="1" spans="1:3">
      <c r="A12" s="49"/>
      <c r="B12" s="50"/>
      <c r="C12" s="46"/>
    </row>
    <row r="13" ht="33" customHeight="1" spans="1:3">
      <c r="A13" s="49"/>
      <c r="B13" s="50"/>
      <c r="C13" s="46"/>
    </row>
    <row r="14" ht="33" customHeight="1" spans="1:3">
      <c r="A14" s="49"/>
      <c r="B14" s="50"/>
      <c r="C14" s="46"/>
    </row>
    <row r="15" ht="33" customHeight="1" spans="1:3">
      <c r="A15" s="44"/>
      <c r="B15" s="50"/>
      <c r="C15" s="46"/>
    </row>
    <row r="16" ht="33" customHeight="1" spans="1:3">
      <c r="A16" s="44"/>
      <c r="B16" s="50"/>
      <c r="C16" s="46"/>
    </row>
    <row r="17" ht="33" customHeight="1" spans="1:3">
      <c r="A17" s="44"/>
      <c r="B17" s="50"/>
      <c r="C17" s="46"/>
    </row>
    <row r="18" ht="33" customHeight="1" spans="1:3">
      <c r="A18" s="44"/>
      <c r="B18" s="50"/>
      <c r="C18" s="46"/>
    </row>
    <row r="19" ht="33" customHeight="1" spans="1:3">
      <c r="A19" s="44"/>
      <c r="B19" s="50"/>
      <c r="C19" s="46"/>
    </row>
    <row r="20" ht="33" customHeight="1" spans="1:3">
      <c r="A20" s="44"/>
      <c r="B20" s="50"/>
      <c r="C20" s="46"/>
    </row>
    <row r="21" ht="33" customHeight="1" spans="1:3">
      <c r="A21" s="44"/>
      <c r="B21" s="50"/>
      <c r="C21" s="46"/>
    </row>
    <row r="22" customHeight="1" spans="1:3">
      <c r="A22" s="51"/>
      <c r="B22" s="51"/>
      <c r="C22" s="51"/>
    </row>
    <row r="23" customHeight="1" spans="1:3">
      <c r="A23" s="51"/>
      <c r="B23" s="51"/>
      <c r="C23" s="51"/>
    </row>
    <row r="24" customHeight="1" spans="1:3">
      <c r="A24" s="51"/>
      <c r="B24" s="51"/>
      <c r="C24" s="51"/>
    </row>
    <row r="25" customHeight="1" spans="2:3">
      <c r="B25" s="51"/>
      <c r="C25" s="51"/>
    </row>
    <row r="26" customHeight="1" spans="2:3">
      <c r="B26" s="51"/>
      <c r="C26" s="51"/>
    </row>
  </sheetData>
  <mergeCells count="2">
    <mergeCell ref="A1:C1"/>
    <mergeCell ref="A2:B2"/>
  </mergeCells>
  <printOptions horizont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4"/>
  <sheetViews>
    <sheetView workbookViewId="0">
      <selection activeCell="H11" sqref="H11"/>
    </sheetView>
  </sheetViews>
  <sheetFormatPr defaultColWidth="12" defaultRowHeight="22.5" customHeight="1"/>
  <cols>
    <col min="1" max="1" width="5.5" style="3" customWidth="1"/>
    <col min="2" max="2" width="19.1222222222222" style="2" customWidth="1"/>
    <col min="3" max="3" width="13.6222222222222" style="2" customWidth="1"/>
    <col min="4" max="4" width="6" style="2" customWidth="1"/>
    <col min="5" max="5" width="7.62222222222222" style="2" customWidth="1"/>
    <col min="6" max="6" width="34.6222222222222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0.8777777777778" style="2" customWidth="1"/>
    <col min="14" max="16384" width="12" style="3"/>
  </cols>
  <sheetData>
    <row r="1" ht="33" customHeight="1" spans="1:13">
      <c r="A1" s="5" t="s">
        <v>328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1" spans="1:13">
      <c r="A2" s="6" t="str">
        <f>(部门基本情况表!A2)</f>
        <v>编报单位：万荣县林业局</v>
      </c>
      <c r="B2" s="6"/>
      <c r="C2" s="6"/>
      <c r="D2" s="6"/>
      <c r="E2" s="6"/>
      <c r="F2" s="6"/>
      <c r="G2" s="7"/>
      <c r="H2" s="7"/>
      <c r="I2" s="7"/>
      <c r="J2" s="7"/>
      <c r="K2" s="7"/>
      <c r="L2" s="30" t="s">
        <v>329</v>
      </c>
      <c r="M2" s="30"/>
    </row>
    <row r="3" s="1" customFormat="1" ht="27" customHeight="1" spans="1:13">
      <c r="A3" s="8" t="s">
        <v>330</v>
      </c>
      <c r="B3" s="9" t="s">
        <v>331</v>
      </c>
      <c r="C3" s="9" t="s">
        <v>332</v>
      </c>
      <c r="D3" s="9" t="s">
        <v>333</v>
      </c>
      <c r="E3" s="9" t="s">
        <v>334</v>
      </c>
      <c r="F3" s="9" t="s">
        <v>335</v>
      </c>
      <c r="G3" s="10" t="s">
        <v>336</v>
      </c>
      <c r="H3" s="11"/>
      <c r="I3" s="11"/>
      <c r="J3" s="11"/>
      <c r="K3" s="11"/>
      <c r="L3" s="31"/>
      <c r="M3" s="9" t="s">
        <v>304</v>
      </c>
    </row>
    <row r="4" s="1" customFormat="1" ht="27" customHeight="1" spans="1:13">
      <c r="A4" s="12"/>
      <c r="B4" s="13"/>
      <c r="C4" s="14"/>
      <c r="D4" s="13"/>
      <c r="E4" s="13"/>
      <c r="F4" s="15"/>
      <c r="G4" s="16" t="s">
        <v>337</v>
      </c>
      <c r="H4" s="17" t="s">
        <v>338</v>
      </c>
      <c r="I4" s="17" t="s">
        <v>339</v>
      </c>
      <c r="J4" s="17" t="s">
        <v>340</v>
      </c>
      <c r="K4" s="17" t="s">
        <v>341</v>
      </c>
      <c r="L4" s="32" t="s">
        <v>342</v>
      </c>
      <c r="M4" s="13"/>
    </row>
    <row r="5" s="2" customFormat="1" ht="40.05" customHeight="1" spans="1:13">
      <c r="A5" s="18">
        <v>1</v>
      </c>
      <c r="B5" s="19" t="s">
        <v>343</v>
      </c>
      <c r="C5" s="19" t="s">
        <v>344</v>
      </c>
      <c r="D5" s="19" t="s">
        <v>345</v>
      </c>
      <c r="E5" s="19">
        <v>5</v>
      </c>
      <c r="F5" s="19" t="s">
        <v>346</v>
      </c>
      <c r="G5" s="20">
        <f t="shared" ref="G5:G8" si="0">SUM(H5:L5)</f>
        <v>1.9</v>
      </c>
      <c r="H5" s="20">
        <v>1.9</v>
      </c>
      <c r="I5" s="33"/>
      <c r="J5" s="34"/>
      <c r="K5" s="34"/>
      <c r="L5" s="34"/>
      <c r="M5" s="35"/>
    </row>
    <row r="6" s="2" customFormat="1" ht="40.05" customHeight="1" spans="1:13">
      <c r="A6" s="19">
        <v>2</v>
      </c>
      <c r="B6" s="19" t="s">
        <v>347</v>
      </c>
      <c r="C6" s="19" t="s">
        <v>348</v>
      </c>
      <c r="D6" s="19" t="s">
        <v>345</v>
      </c>
      <c r="E6" s="19">
        <v>5</v>
      </c>
      <c r="F6" s="19" t="s">
        <v>349</v>
      </c>
      <c r="G6" s="20">
        <f t="shared" si="0"/>
        <v>6.4</v>
      </c>
      <c r="H6" s="21">
        <v>6.4</v>
      </c>
      <c r="I6" s="36"/>
      <c r="J6" s="37"/>
      <c r="K6" s="37"/>
      <c r="L6" s="37"/>
      <c r="M6" s="22"/>
    </row>
    <row r="7" s="2" customFormat="1" ht="40.05" customHeight="1" spans="1:13">
      <c r="A7" s="18">
        <v>3</v>
      </c>
      <c r="B7" s="19" t="s">
        <v>350</v>
      </c>
      <c r="C7" s="19" t="s">
        <v>351</v>
      </c>
      <c r="D7" s="19" t="s">
        <v>352</v>
      </c>
      <c r="E7" s="19">
        <v>7</v>
      </c>
      <c r="F7" s="19" t="s">
        <v>353</v>
      </c>
      <c r="G7" s="20">
        <f t="shared" si="0"/>
        <v>2.1</v>
      </c>
      <c r="H7" s="21">
        <v>2.1</v>
      </c>
      <c r="I7" s="33"/>
      <c r="J7" s="34"/>
      <c r="K7" s="34"/>
      <c r="L7" s="34"/>
      <c r="M7" s="35"/>
    </row>
    <row r="8" s="2" customFormat="1" ht="40.05" customHeight="1" spans="1:13">
      <c r="A8" s="18"/>
      <c r="B8" s="19"/>
      <c r="C8" s="19"/>
      <c r="D8" s="19"/>
      <c r="E8" s="19"/>
      <c r="F8" s="19"/>
      <c r="G8" s="20"/>
      <c r="H8" s="21"/>
      <c r="I8" s="33"/>
      <c r="J8" s="34"/>
      <c r="K8" s="34"/>
      <c r="L8" s="34"/>
      <c r="M8" s="35"/>
    </row>
    <row r="9" s="2" customFormat="1" ht="40.05" customHeight="1" spans="1:13">
      <c r="A9" s="22"/>
      <c r="B9" s="22"/>
      <c r="C9" s="22"/>
      <c r="D9" s="22"/>
      <c r="E9" s="22"/>
      <c r="F9" s="22"/>
      <c r="G9" s="23"/>
      <c r="H9" s="23"/>
      <c r="I9" s="37"/>
      <c r="J9" s="37"/>
      <c r="K9" s="37"/>
      <c r="L9" s="37"/>
      <c r="M9" s="22"/>
    </row>
    <row r="10" s="2" customFormat="1" ht="40.05" customHeight="1" spans="1:13">
      <c r="A10" s="22"/>
      <c r="B10" s="22"/>
      <c r="C10" s="22"/>
      <c r="D10" s="22"/>
      <c r="E10" s="22"/>
      <c r="F10" s="22"/>
      <c r="G10" s="23"/>
      <c r="H10" s="23"/>
      <c r="I10" s="37"/>
      <c r="J10" s="37"/>
      <c r="K10" s="37"/>
      <c r="L10" s="37"/>
      <c r="M10" s="22"/>
    </row>
    <row r="11" s="2" customFormat="1" ht="40.05" customHeight="1" spans="1:13">
      <c r="A11" s="8"/>
      <c r="B11" s="8"/>
      <c r="C11" s="8"/>
      <c r="D11" s="8"/>
      <c r="E11" s="8"/>
      <c r="F11" s="9"/>
      <c r="G11" s="24">
        <f>SUM(H11:L11)</f>
        <v>0</v>
      </c>
      <c r="H11" s="24"/>
      <c r="I11" s="24"/>
      <c r="J11" s="24"/>
      <c r="K11" s="24"/>
      <c r="L11" s="24"/>
      <c r="M11" s="8"/>
    </row>
    <row r="12" s="2" customFormat="1" ht="40.05" customHeight="1" spans="1:13">
      <c r="A12" s="8"/>
      <c r="B12" s="8"/>
      <c r="C12" s="8"/>
      <c r="D12" s="8"/>
      <c r="E12" s="8"/>
      <c r="F12" s="9"/>
      <c r="G12" s="24">
        <f>SUM(H12:L12)</f>
        <v>0</v>
      </c>
      <c r="H12" s="24"/>
      <c r="I12" s="24"/>
      <c r="J12" s="24"/>
      <c r="K12" s="24"/>
      <c r="L12" s="24"/>
      <c r="M12" s="8"/>
    </row>
    <row r="13" s="2" customFormat="1" ht="40.05" customHeight="1" spans="1:13">
      <c r="A13" s="8"/>
      <c r="B13" s="8"/>
      <c r="C13" s="8"/>
      <c r="D13" s="8"/>
      <c r="E13" s="8"/>
      <c r="F13" s="9"/>
      <c r="G13" s="24"/>
      <c r="H13" s="24"/>
      <c r="I13" s="24"/>
      <c r="J13" s="24"/>
      <c r="K13" s="24"/>
      <c r="L13" s="24"/>
      <c r="M13" s="8"/>
    </row>
    <row r="14" s="2" customFormat="1" ht="40.05" customHeight="1" spans="1:13">
      <c r="A14" s="25" t="s">
        <v>354</v>
      </c>
      <c r="B14" s="26"/>
      <c r="C14" s="26"/>
      <c r="D14" s="26"/>
      <c r="E14" s="26"/>
      <c r="F14" s="27"/>
      <c r="G14" s="28">
        <f t="shared" ref="G14:L14" si="1">SUM(G5:G13)</f>
        <v>10.4</v>
      </c>
      <c r="H14" s="29">
        <f t="shared" si="1"/>
        <v>10.4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38"/>
    </row>
  </sheetData>
  <mergeCells count="12">
    <mergeCell ref="A1:M1"/>
    <mergeCell ref="A2:F2"/>
    <mergeCell ref="L2:M2"/>
    <mergeCell ref="G3:L3"/>
    <mergeCell ref="A14:F14"/>
    <mergeCell ref="A3:A4"/>
    <mergeCell ref="B3:B4"/>
    <mergeCell ref="C3:C4"/>
    <mergeCell ref="D3:D4"/>
    <mergeCell ref="E3:E4"/>
    <mergeCell ref="F3:F4"/>
    <mergeCell ref="M3:M4"/>
  </mergeCells>
  <conditionalFormatting sqref="G7:L7 G11:L14">
    <cfRule type="cellIs" dxfId="0" priority="1" stopIfTrue="1" operator="equal">
      <formula>0</formula>
    </cfRule>
  </conditionalFormatting>
  <printOptions horizontalCentered="1" verticalCentered="1"/>
  <pageMargins left="0.94375" right="1.02291666666667" top="0.904166666666667" bottom="0.904166666666667" header="0.313888888888889" footer="0.313888888888889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2" workbookViewId="0">
      <selection activeCell="D25" sqref="D25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30" customHeight="1" spans="1:4">
      <c r="A1" s="52" t="s">
        <v>25</v>
      </c>
      <c r="B1" s="52"/>
      <c r="C1" s="52"/>
      <c r="D1" s="52"/>
    </row>
    <row r="2" ht="22.05" customHeight="1" spans="1:4">
      <c r="A2" s="72" t="str">
        <f>(部门基本情况表!A2)</f>
        <v>编报单位：万荣县林业局</v>
      </c>
      <c r="B2" s="72"/>
      <c r="C2" s="185"/>
      <c r="D2" s="180" t="s">
        <v>26</v>
      </c>
    </row>
    <row r="3" ht="27" customHeight="1" spans="1:4">
      <c r="A3" s="158" t="s">
        <v>27</v>
      </c>
      <c r="B3" s="186"/>
      <c r="C3" s="187" t="s">
        <v>28</v>
      </c>
      <c r="D3" s="188"/>
    </row>
    <row r="4" ht="27" customHeight="1" spans="1:4">
      <c r="A4" s="54" t="s">
        <v>29</v>
      </c>
      <c r="B4" s="189" t="s">
        <v>30</v>
      </c>
      <c r="C4" s="190" t="s">
        <v>29</v>
      </c>
      <c r="D4" s="191" t="s">
        <v>30</v>
      </c>
    </row>
    <row r="5" ht="20.25" customHeight="1" spans="1:6">
      <c r="A5" s="192" t="s">
        <v>31</v>
      </c>
      <c r="B5" s="166">
        <f>SUM(B6:B7)</f>
        <v>67280580</v>
      </c>
      <c r="C5" s="165" t="s">
        <v>32</v>
      </c>
      <c r="D5" s="164"/>
      <c r="E5" s="193"/>
      <c r="F5" s="51"/>
    </row>
    <row r="6" ht="20.25" customHeight="1" spans="1:7">
      <c r="A6" s="194" t="s">
        <v>33</v>
      </c>
      <c r="B6" s="171">
        <f>SUM('部门预算收入总表（二）'!D5)</f>
        <v>67280580</v>
      </c>
      <c r="C6" s="165" t="s">
        <v>34</v>
      </c>
      <c r="D6" s="164">
        <v>0</v>
      </c>
      <c r="F6" s="51"/>
      <c r="G6" s="51"/>
    </row>
    <row r="7" ht="20.25" customHeight="1" spans="1:6">
      <c r="A7" s="163" t="s">
        <v>35</v>
      </c>
      <c r="B7" s="171">
        <f>SUM('部门预算收入总表（二）'!E5)</f>
        <v>0</v>
      </c>
      <c r="C7" s="165" t="s">
        <v>36</v>
      </c>
      <c r="D7" s="164">
        <v>0</v>
      </c>
      <c r="E7" s="51"/>
      <c r="F7" s="51"/>
    </row>
    <row r="8" ht="20.25" customHeight="1" spans="1:6">
      <c r="A8" s="194" t="s">
        <v>37</v>
      </c>
      <c r="B8" s="171">
        <f>SUM('部门预算收入总表（二）'!F5)</f>
        <v>0</v>
      </c>
      <c r="C8" s="165" t="s">
        <v>38</v>
      </c>
      <c r="D8" s="164">
        <v>0</v>
      </c>
      <c r="E8" s="51"/>
      <c r="F8" s="51"/>
    </row>
    <row r="9" ht="20.25" customHeight="1" spans="1:7">
      <c r="A9" s="194" t="s">
        <v>39</v>
      </c>
      <c r="B9" s="195"/>
      <c r="C9" s="165" t="s">
        <v>40</v>
      </c>
      <c r="D9" s="164"/>
      <c r="E9" s="51"/>
      <c r="F9" s="51"/>
      <c r="G9" s="51"/>
    </row>
    <row r="10" ht="20.25" customHeight="1" spans="1:7">
      <c r="A10" s="194" t="s">
        <v>41</v>
      </c>
      <c r="B10" s="195">
        <f>SUM('部门预算收入总表（二）'!G5)</f>
        <v>0</v>
      </c>
      <c r="C10" s="165" t="s">
        <v>42</v>
      </c>
      <c r="D10" s="164">
        <v>0</v>
      </c>
      <c r="E10" s="193"/>
      <c r="F10" s="51"/>
      <c r="G10" s="51"/>
    </row>
    <row r="11" ht="20.25" customHeight="1" spans="1:7">
      <c r="A11" s="82"/>
      <c r="B11" s="173"/>
      <c r="C11" s="48" t="s">
        <v>43</v>
      </c>
      <c r="D11" s="164"/>
      <c r="E11" s="51"/>
      <c r="F11" s="51"/>
      <c r="G11" s="51"/>
    </row>
    <row r="12" ht="20.25" customHeight="1" spans="1:6">
      <c r="A12" s="82"/>
      <c r="B12" s="173"/>
      <c r="C12" s="165" t="s">
        <v>44</v>
      </c>
      <c r="D12" s="170">
        <v>824502</v>
      </c>
      <c r="E12" s="51"/>
      <c r="F12" s="51"/>
    </row>
    <row r="13" ht="20.25" customHeight="1" spans="1:7">
      <c r="A13" s="82"/>
      <c r="B13" s="173"/>
      <c r="C13" s="165" t="s">
        <v>45</v>
      </c>
      <c r="D13" s="166"/>
      <c r="E13" s="51"/>
      <c r="F13" s="51"/>
      <c r="G13" s="51"/>
    </row>
    <row r="14" ht="20.25" customHeight="1" spans="1:6">
      <c r="A14" s="82"/>
      <c r="B14" s="173"/>
      <c r="C14" s="48" t="s">
        <v>46</v>
      </c>
      <c r="D14" s="166">
        <v>212957</v>
      </c>
      <c r="E14" s="51"/>
      <c r="F14" s="51"/>
    </row>
    <row r="15" ht="20.25" customHeight="1" spans="1:7">
      <c r="A15" s="82"/>
      <c r="B15" s="173"/>
      <c r="C15" s="165" t="s">
        <v>47</v>
      </c>
      <c r="D15" s="166"/>
      <c r="E15" s="51"/>
      <c r="F15" s="51"/>
      <c r="G15" s="51"/>
    </row>
    <row r="16" ht="20.25" customHeight="1" spans="1:6">
      <c r="A16" s="82"/>
      <c r="B16" s="173"/>
      <c r="C16" s="165" t="s">
        <v>48</v>
      </c>
      <c r="D16" s="166"/>
      <c r="E16" s="51"/>
      <c r="F16" s="51"/>
    </row>
    <row r="17" ht="20.25" customHeight="1" spans="1:5">
      <c r="A17" s="82"/>
      <c r="B17" s="173"/>
      <c r="C17" s="165" t="s">
        <v>49</v>
      </c>
      <c r="D17" s="166">
        <v>65737334</v>
      </c>
      <c r="E17" s="51"/>
    </row>
    <row r="18" ht="20.25" customHeight="1" spans="1:8">
      <c r="A18" s="82"/>
      <c r="B18" s="173"/>
      <c r="C18" s="165" t="s">
        <v>50</v>
      </c>
      <c r="D18" s="166"/>
      <c r="E18" s="51"/>
      <c r="F18" s="51"/>
      <c r="G18" s="51"/>
      <c r="H18" s="51"/>
    </row>
    <row r="19" ht="20.25" customHeight="1" spans="1:8">
      <c r="A19" s="82"/>
      <c r="B19" s="173"/>
      <c r="C19" s="165" t="s">
        <v>51</v>
      </c>
      <c r="D19" s="166"/>
      <c r="E19" s="51"/>
      <c r="F19" s="51"/>
      <c r="G19" s="51"/>
      <c r="H19" s="51"/>
    </row>
    <row r="20" ht="20.25" customHeight="1" spans="1:6">
      <c r="A20" s="82"/>
      <c r="B20" s="173"/>
      <c r="C20" s="165" t="s">
        <v>52</v>
      </c>
      <c r="D20" s="166"/>
      <c r="E20" s="51"/>
      <c r="F20" s="51"/>
    </row>
    <row r="21" ht="20.25" customHeight="1" spans="1:4">
      <c r="A21" s="82"/>
      <c r="B21" s="173"/>
      <c r="C21" s="165" t="s">
        <v>53</v>
      </c>
      <c r="D21" s="166"/>
    </row>
    <row r="22" ht="20.25" customHeight="1" spans="1:5">
      <c r="A22" s="82"/>
      <c r="B22" s="173"/>
      <c r="C22" s="165" t="s">
        <v>54</v>
      </c>
      <c r="D22" s="166"/>
      <c r="E22" s="51"/>
    </row>
    <row r="23" ht="20.25" customHeight="1" spans="1:6">
      <c r="A23" s="82"/>
      <c r="B23" s="173"/>
      <c r="C23" s="48" t="s">
        <v>55</v>
      </c>
      <c r="D23" s="166"/>
      <c r="E23" s="51"/>
      <c r="F23" s="51"/>
    </row>
    <row r="24" ht="20.25" customHeight="1" spans="1:7">
      <c r="A24" s="82"/>
      <c r="B24" s="173"/>
      <c r="C24" s="165" t="s">
        <v>56</v>
      </c>
      <c r="D24" s="166">
        <v>375787</v>
      </c>
      <c r="E24" s="51"/>
      <c r="F24" s="51"/>
      <c r="G24" s="51"/>
    </row>
    <row r="25" ht="20.25" customHeight="1" spans="1:7">
      <c r="A25" s="82"/>
      <c r="B25" s="173"/>
      <c r="C25" s="165" t="s">
        <v>57</v>
      </c>
      <c r="D25" s="166"/>
      <c r="E25" s="51"/>
      <c r="F25" s="51"/>
      <c r="G25" s="51"/>
    </row>
    <row r="26" ht="20.25" customHeight="1" spans="1:7">
      <c r="A26" s="82"/>
      <c r="B26" s="173"/>
      <c r="C26" s="174" t="s">
        <v>58</v>
      </c>
      <c r="D26" s="166"/>
      <c r="E26" s="51"/>
      <c r="F26" s="51"/>
      <c r="G26" s="51"/>
    </row>
    <row r="27" ht="20.25" customHeight="1" spans="1:7">
      <c r="A27" s="82"/>
      <c r="B27" s="173"/>
      <c r="C27" s="165" t="s">
        <v>59</v>
      </c>
      <c r="D27" s="166"/>
      <c r="E27" s="51"/>
      <c r="F27" s="51"/>
      <c r="G27" s="51"/>
    </row>
    <row r="28" ht="20.25" customHeight="1" spans="1:7">
      <c r="A28" s="82"/>
      <c r="B28" s="172"/>
      <c r="C28" s="165" t="s">
        <v>60</v>
      </c>
      <c r="D28" s="166">
        <v>0</v>
      </c>
      <c r="E28" s="51"/>
      <c r="F28" s="51"/>
      <c r="G28" s="51"/>
    </row>
    <row r="29" ht="20.25" customHeight="1" spans="1:6">
      <c r="A29" s="82"/>
      <c r="B29" s="173"/>
      <c r="C29" s="165" t="s">
        <v>61</v>
      </c>
      <c r="D29" s="166">
        <v>0</v>
      </c>
      <c r="E29" s="51"/>
      <c r="F29" s="51"/>
    </row>
    <row r="30" ht="20.25" customHeight="1" spans="1:8">
      <c r="A30" s="82"/>
      <c r="B30" s="173"/>
      <c r="C30" s="165" t="s">
        <v>62</v>
      </c>
      <c r="D30" s="166">
        <v>0</v>
      </c>
      <c r="E30" s="51"/>
      <c r="F30" s="51"/>
      <c r="G30" s="51"/>
      <c r="H30" s="51"/>
    </row>
    <row r="31" ht="20.25" customHeight="1" spans="1:9">
      <c r="A31" s="82"/>
      <c r="B31" s="173"/>
      <c r="C31" s="174" t="s">
        <v>63</v>
      </c>
      <c r="D31" s="166">
        <v>130000</v>
      </c>
      <c r="E31" s="51"/>
      <c r="F31" s="51"/>
      <c r="G31" s="51"/>
      <c r="H31" s="51"/>
      <c r="I31" s="51"/>
    </row>
    <row r="32" ht="20.25" customHeight="1" spans="1:7">
      <c r="A32" s="82"/>
      <c r="B32" s="196"/>
      <c r="C32" s="174" t="s">
        <v>64</v>
      </c>
      <c r="D32" s="166">
        <v>0</v>
      </c>
      <c r="E32" s="51"/>
      <c r="F32" s="51"/>
      <c r="G32" s="51"/>
    </row>
    <row r="33" ht="20.25" customHeight="1" spans="1:5">
      <c r="A33" s="16" t="s">
        <v>65</v>
      </c>
      <c r="B33" s="197">
        <f>SUM(B5+B8+B9+B10)</f>
        <v>67280580</v>
      </c>
      <c r="C33" s="43" t="s">
        <v>66</v>
      </c>
      <c r="D33" s="171">
        <f>SUM(D5:D32)</f>
        <v>67280580</v>
      </c>
      <c r="E33" s="51"/>
    </row>
    <row r="34" customHeight="1" spans="2:3">
      <c r="B34" s="51"/>
      <c r="C34" s="51"/>
    </row>
    <row r="35" customHeight="1" spans="2:2">
      <c r="B35" s="51"/>
    </row>
  </sheetData>
  <mergeCells count="2">
    <mergeCell ref="A1:D1"/>
    <mergeCell ref="A2:B2"/>
  </mergeCells>
  <printOptions horizontalCentered="1" verticalCentered="1"/>
  <pageMargins left="0.904166666666667" right="0.904166666666667" top="1.02291666666667" bottom="0.94375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2" workbookViewId="0">
      <selection activeCell="E19" sqref="E19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2.5" customWidth="1"/>
    <col min="7" max="7" width="12.6222222222222" customWidth="1"/>
  </cols>
  <sheetData>
    <row r="1" ht="34.95" customHeight="1" spans="1:7">
      <c r="A1" s="52" t="s">
        <v>67</v>
      </c>
      <c r="B1" s="52"/>
      <c r="C1" s="52"/>
      <c r="D1" s="52"/>
      <c r="E1" s="52"/>
      <c r="F1" s="52"/>
      <c r="G1" s="52"/>
    </row>
    <row r="2" ht="25.05" customHeight="1" spans="1:7">
      <c r="A2" s="72" t="str">
        <f>(部门基本情况表!A2)</f>
        <v>编报单位：万荣县林业局</v>
      </c>
      <c r="B2" s="72"/>
      <c r="C2" s="72"/>
      <c r="D2" s="72"/>
      <c r="E2" s="72"/>
      <c r="G2" s="180" t="s">
        <v>26</v>
      </c>
    </row>
    <row r="3" ht="33" customHeight="1" spans="1:7">
      <c r="A3" s="58" t="s">
        <v>68</v>
      </c>
      <c r="B3" s="59"/>
      <c r="C3" s="75" t="s">
        <v>69</v>
      </c>
      <c r="D3" s="49" t="s">
        <v>70</v>
      </c>
      <c r="E3" s="181"/>
      <c r="F3" s="75" t="s">
        <v>71</v>
      </c>
      <c r="G3" s="182" t="s">
        <v>72</v>
      </c>
    </row>
    <row r="4" ht="33" customHeight="1" spans="1:7">
      <c r="A4" s="43" t="s">
        <v>73</v>
      </c>
      <c r="B4" s="43" t="s">
        <v>74</v>
      </c>
      <c r="C4" s="75"/>
      <c r="D4" s="183" t="s">
        <v>75</v>
      </c>
      <c r="E4" s="84" t="s">
        <v>76</v>
      </c>
      <c r="F4" s="75"/>
      <c r="G4" s="85"/>
    </row>
    <row r="5" ht="33" customHeight="1" spans="1:7">
      <c r="A5" s="157"/>
      <c r="B5" s="156" t="s">
        <v>24</v>
      </c>
      <c r="C5" s="166">
        <f>SUM(D5:G5)</f>
        <v>67280580</v>
      </c>
      <c r="D5" s="166">
        <f>SUM('财政拨款预算收支总表（四）'!B7)</f>
        <v>67280580</v>
      </c>
      <c r="E5" s="166">
        <f>SUM('财政拨款预算收支总表（四）'!B8)</f>
        <v>0</v>
      </c>
      <c r="F5" s="166">
        <f>SUM('政府性基金预算收入表（九）'!C5)</f>
        <v>0</v>
      </c>
      <c r="G5" s="166">
        <f>SUM(G13:G21)</f>
        <v>0</v>
      </c>
    </row>
    <row r="6" ht="33.15" customHeight="1" spans="1:7">
      <c r="A6" s="179" t="s">
        <v>77</v>
      </c>
      <c r="B6" s="179" t="s">
        <v>78</v>
      </c>
      <c r="C6" s="166">
        <v>802246</v>
      </c>
      <c r="D6" s="166">
        <v>802246</v>
      </c>
      <c r="E6" s="166"/>
      <c r="F6" s="166"/>
      <c r="G6" s="184"/>
    </row>
    <row r="7" ht="33.15" customHeight="1" spans="1:7">
      <c r="A7" s="179" t="s">
        <v>79</v>
      </c>
      <c r="B7" s="179" t="s">
        <v>80</v>
      </c>
      <c r="C7" s="166">
        <v>3292588</v>
      </c>
      <c r="D7" s="166">
        <v>3292588</v>
      </c>
      <c r="E7" s="166"/>
      <c r="F7" s="166"/>
      <c r="G7" s="166"/>
    </row>
    <row r="8" ht="33.15" customHeight="1" spans="1:7">
      <c r="A8" s="179" t="s">
        <v>81</v>
      </c>
      <c r="B8" s="179" t="s">
        <v>82</v>
      </c>
      <c r="C8" s="166">
        <v>524203</v>
      </c>
      <c r="D8" s="166">
        <v>524203</v>
      </c>
      <c r="E8" s="166"/>
      <c r="F8" s="166"/>
      <c r="G8" s="166"/>
    </row>
    <row r="9" ht="33.15" customHeight="1" spans="1:7">
      <c r="A9" s="179" t="s">
        <v>83</v>
      </c>
      <c r="B9" s="179" t="s">
        <v>84</v>
      </c>
      <c r="C9" s="166">
        <v>158000</v>
      </c>
      <c r="D9" s="166">
        <v>158000</v>
      </c>
      <c r="E9" s="166"/>
      <c r="F9" s="166"/>
      <c r="G9" s="166"/>
    </row>
    <row r="10" ht="33.15" customHeight="1" spans="1:7">
      <c r="A10" s="179" t="s">
        <v>85</v>
      </c>
      <c r="B10" s="179" t="s">
        <v>86</v>
      </c>
      <c r="C10" s="166">
        <v>22299</v>
      </c>
      <c r="D10" s="166">
        <v>22299</v>
      </c>
      <c r="E10" s="166"/>
      <c r="F10" s="166"/>
      <c r="G10" s="166"/>
    </row>
    <row r="11" ht="33.15" customHeight="1" spans="1:7">
      <c r="A11" s="179" t="s">
        <v>87</v>
      </c>
      <c r="B11" s="179" t="s">
        <v>88</v>
      </c>
      <c r="C11" s="166">
        <v>38395</v>
      </c>
      <c r="D11" s="166">
        <v>38395</v>
      </c>
      <c r="E11" s="166"/>
      <c r="F11" s="166"/>
      <c r="G11" s="166"/>
    </row>
    <row r="12" ht="33.15" customHeight="1" spans="1:7">
      <c r="A12" s="179" t="s">
        <v>89</v>
      </c>
      <c r="B12" s="179" t="s">
        <v>90</v>
      </c>
      <c r="C12" s="166">
        <v>174562</v>
      </c>
      <c r="D12" s="166">
        <v>174562</v>
      </c>
      <c r="E12" s="166"/>
      <c r="F12" s="166"/>
      <c r="G12" s="166"/>
    </row>
    <row r="13" ht="33.15" customHeight="1" spans="1:7">
      <c r="A13" s="179" t="s">
        <v>91</v>
      </c>
      <c r="B13" s="179" t="s">
        <v>92</v>
      </c>
      <c r="C13" s="166">
        <v>375787</v>
      </c>
      <c r="D13" s="166">
        <v>375787</v>
      </c>
      <c r="E13" s="166"/>
      <c r="F13" s="166"/>
      <c r="G13" s="166"/>
    </row>
    <row r="14" ht="33.15" customHeight="1" spans="1:7">
      <c r="A14" s="179">
        <v>2080899</v>
      </c>
      <c r="B14" s="179" t="s">
        <v>93</v>
      </c>
      <c r="C14" s="166">
        <f t="shared" ref="C12:C21" si="0">SUM(D14:G14)</f>
        <v>120000</v>
      </c>
      <c r="D14" s="166">
        <v>120000</v>
      </c>
      <c r="E14" s="166"/>
      <c r="F14" s="166"/>
      <c r="G14" s="166"/>
    </row>
    <row r="15" ht="33.15" customHeight="1" spans="1:7">
      <c r="A15" s="179" t="s">
        <v>94</v>
      </c>
      <c r="B15" s="179" t="s">
        <v>95</v>
      </c>
      <c r="C15" s="166">
        <f t="shared" si="0"/>
        <v>130000</v>
      </c>
      <c r="D15" s="166">
        <v>130000</v>
      </c>
      <c r="E15" s="166"/>
      <c r="F15" s="166"/>
      <c r="G15" s="166"/>
    </row>
    <row r="16" ht="33.15" customHeight="1" spans="1:7">
      <c r="A16" s="179" t="s">
        <v>96</v>
      </c>
      <c r="B16" s="179" t="s">
        <v>97</v>
      </c>
      <c r="C16" s="166">
        <f t="shared" si="0"/>
        <v>4455000</v>
      </c>
      <c r="D16" s="166">
        <v>4455000</v>
      </c>
      <c r="E16" s="166"/>
      <c r="F16" s="166"/>
      <c r="G16" s="166"/>
    </row>
    <row r="17" ht="33.15" customHeight="1" spans="1:7">
      <c r="A17" s="179" t="s">
        <v>98</v>
      </c>
      <c r="B17" s="179" t="s">
        <v>99</v>
      </c>
      <c r="C17" s="166">
        <f t="shared" si="0"/>
        <v>350000</v>
      </c>
      <c r="D17" s="166">
        <v>350000</v>
      </c>
      <c r="E17" s="166"/>
      <c r="F17" s="166"/>
      <c r="G17" s="166"/>
    </row>
    <row r="18" ht="33.15" customHeight="1" spans="1:7">
      <c r="A18" s="75" t="s">
        <v>100</v>
      </c>
      <c r="B18" s="179" t="s">
        <v>101</v>
      </c>
      <c r="C18" s="166">
        <f t="shared" si="0"/>
        <v>56707500</v>
      </c>
      <c r="D18" s="166">
        <v>56707500</v>
      </c>
      <c r="E18" s="166"/>
      <c r="F18" s="166"/>
      <c r="G18" s="166"/>
    </row>
    <row r="19" ht="33.15" customHeight="1" spans="1:7">
      <c r="A19" s="75" t="s">
        <v>102</v>
      </c>
      <c r="B19" s="179" t="s">
        <v>103</v>
      </c>
      <c r="C19" s="166">
        <f t="shared" si="0"/>
        <v>130000</v>
      </c>
      <c r="D19" s="166">
        <v>130000</v>
      </c>
      <c r="E19" s="166"/>
      <c r="F19" s="166"/>
      <c r="G19" s="166"/>
    </row>
    <row r="20" ht="33.15" customHeight="1" spans="1:7">
      <c r="A20" s="75"/>
      <c r="B20" s="75"/>
      <c r="C20" s="166"/>
      <c r="D20" s="166"/>
      <c r="E20" s="166"/>
      <c r="F20" s="166"/>
      <c r="G20" s="166"/>
    </row>
    <row r="21" ht="33.15" customHeight="1" spans="1:7">
      <c r="A21" s="75"/>
      <c r="B21" s="75"/>
      <c r="C21" s="166">
        <f>SUM(D21:G21)</f>
        <v>0</v>
      </c>
      <c r="D21" s="166"/>
      <c r="E21" s="166"/>
      <c r="F21" s="166"/>
      <c r="G21" s="166"/>
    </row>
    <row r="22" customHeight="1" spans="2:6">
      <c r="B22" s="51"/>
      <c r="C22" s="51"/>
      <c r="F22" s="51"/>
    </row>
    <row r="23" customHeight="1" spans="2:6">
      <c r="B23" s="51"/>
      <c r="C23" s="51"/>
      <c r="F23" s="51"/>
    </row>
    <row r="24" customHeight="1" spans="3:5">
      <c r="C24" s="51"/>
      <c r="D24" s="51"/>
      <c r="E24" s="51"/>
    </row>
    <row r="25" customHeight="1" spans="3:5">
      <c r="C25" s="51"/>
      <c r="D25" s="51"/>
      <c r="E25" s="51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showGridLines="0" showZeros="0" topLeftCell="A13" workbookViewId="0">
      <selection activeCell="A18" sqref="A18:B18"/>
    </sheetView>
  </sheetViews>
  <sheetFormatPr defaultColWidth="9.12222222222222" defaultRowHeight="12.75" customHeight="1" outlineLevelCol="5"/>
  <cols>
    <col min="1" max="1" width="9.87777777777778" customWidth="1"/>
    <col min="2" max="2" width="19.3333333333333" customWidth="1"/>
    <col min="3" max="3" width="27.6666666666667" customWidth="1"/>
    <col min="4" max="4" width="15" customWidth="1"/>
    <col min="5" max="5" width="14.3333333333333" customWidth="1"/>
    <col min="6" max="6" width="14.5" customWidth="1"/>
  </cols>
  <sheetData>
    <row r="1" ht="34.95" customHeight="1" spans="1:6">
      <c r="A1" s="52" t="s">
        <v>104</v>
      </c>
      <c r="B1" s="52"/>
      <c r="C1" s="52"/>
      <c r="D1" s="52"/>
      <c r="E1" s="52"/>
      <c r="F1" s="52"/>
    </row>
    <row r="2" ht="25.05" customHeight="1" spans="1:6">
      <c r="A2" s="72" t="str">
        <f>(部门基本情况表!A2)</f>
        <v>编报单位：万荣县林业局</v>
      </c>
      <c r="B2" s="72"/>
      <c r="C2" s="72"/>
      <c r="D2" s="72"/>
      <c r="F2" s="41" t="s">
        <v>26</v>
      </c>
    </row>
    <row r="3" ht="34.05" customHeight="1" spans="1:6">
      <c r="A3" s="58" t="s">
        <v>105</v>
      </c>
      <c r="B3" s="55"/>
      <c r="C3" s="59"/>
      <c r="D3" s="49" t="s">
        <v>106</v>
      </c>
      <c r="E3" s="49" t="s">
        <v>107</v>
      </c>
      <c r="F3" s="75" t="s">
        <v>108</v>
      </c>
    </row>
    <row r="4" ht="34.05" customHeight="1" spans="1:6">
      <c r="A4" s="42" t="s">
        <v>73</v>
      </c>
      <c r="B4" s="42" t="s">
        <v>74</v>
      </c>
      <c r="C4" s="43" t="s">
        <v>109</v>
      </c>
      <c r="D4" s="176"/>
      <c r="E4" s="176"/>
      <c r="F4" s="161"/>
    </row>
    <row r="5" ht="33.15" customHeight="1" spans="1:6">
      <c r="A5" s="177"/>
      <c r="B5" s="44"/>
      <c r="C5" s="178" t="s">
        <v>24</v>
      </c>
      <c r="D5" s="168">
        <f>SUM(E5:F5)</f>
        <v>67280580</v>
      </c>
      <c r="E5" s="168">
        <f>SUM(E6:E24)</f>
        <v>5388080</v>
      </c>
      <c r="F5" s="166">
        <f>SUM(F6:F56)</f>
        <v>61892500</v>
      </c>
    </row>
    <row r="6" ht="33.15" customHeight="1" spans="1:6">
      <c r="A6" s="179" t="str">
        <f>'一般公共预算财政拨款基本及项目经济分类总表（八）'!A6</f>
        <v>2130201</v>
      </c>
      <c r="B6" s="179" t="str">
        <f>'一般公共预算财政拨款基本及项目经济分类总表（八）'!B6</f>
        <v>行政运行</v>
      </c>
      <c r="C6" s="179" t="str">
        <f>'一般公共预算财政拨款基本及项目经济分类总表（八）'!C6</f>
        <v>林业局基本支出</v>
      </c>
      <c r="D6" s="168">
        <f>SUM(E6:F6)</f>
        <v>802246</v>
      </c>
      <c r="E6" s="168">
        <f>SUM('一般公共预算财政拨款基本及项目经济分类总表（八）'!E6)</f>
        <v>802246</v>
      </c>
      <c r="F6" s="166"/>
    </row>
    <row r="7" ht="33.15" customHeight="1" spans="1:6">
      <c r="A7" s="179" t="str">
        <f>'一般公共预算财政拨款基本及项目经济分类总表（八）'!A7</f>
        <v>2130204</v>
      </c>
      <c r="B7" s="179" t="str">
        <f>'一般公共预算财政拨款基本及项目经济分类总表（八）'!B7</f>
        <v>事业机构</v>
      </c>
      <c r="C7" s="179" t="str">
        <f>'一般公共预算财政拨款基本及项目经济分类总表（八）'!C7</f>
        <v>林草中心基本支出</v>
      </c>
      <c r="D7" s="168">
        <f t="shared" ref="D7:D17" si="0">SUM(E7:F7)</f>
        <v>3292588</v>
      </c>
      <c r="E7" s="168">
        <f>SUM('一般公共预算财政拨款基本及项目经济分类总表（八）'!E7)</f>
        <v>3292588</v>
      </c>
      <c r="F7" s="166"/>
    </row>
    <row r="8" ht="33.15" customHeight="1" spans="1:6">
      <c r="A8" s="179" t="str">
        <f>'一般公共预算财政拨款基本及项目经济分类总表（八）'!A8</f>
        <v>2080505</v>
      </c>
      <c r="B8" s="179" t="str">
        <f>'一般公共预算财政拨款基本及项目经济分类总表（八）'!B8</f>
        <v>机关事业单位基本养老保险缴费支出</v>
      </c>
      <c r="C8" s="179" t="str">
        <f>'一般公共预算财政拨款基本及项目经济分类总表（八）'!C8</f>
        <v>机关事业单位基本养老       保险缴费</v>
      </c>
      <c r="D8" s="168">
        <f t="shared" si="0"/>
        <v>524203</v>
      </c>
      <c r="E8" s="168">
        <f>SUM('一般公共预算财政拨款基本及项目经济分类总表（八）'!E8)</f>
        <v>524203</v>
      </c>
      <c r="F8" s="166"/>
    </row>
    <row r="9" ht="33.15" customHeight="1" spans="1:6">
      <c r="A9" s="179" t="str">
        <f>'一般公共预算财政拨款基本及项目经济分类总表（八）'!A9</f>
        <v>2080506</v>
      </c>
      <c r="B9" s="179" t="str">
        <f>'一般公共预算财政拨款基本及项目经济分类总表（八）'!B9</f>
        <v>机关事业单位职业年金缴费支出</v>
      </c>
      <c r="C9" s="179" t="str">
        <f>'一般公共预算财政拨款基本及项目经济分类总表（八）'!C9</f>
        <v>职业年金缴费</v>
      </c>
      <c r="D9" s="168">
        <f t="shared" si="0"/>
        <v>158000</v>
      </c>
      <c r="E9" s="168">
        <f>SUM('一般公共预算财政拨款基本及项目经济分类总表（八）'!E9)</f>
        <v>158000</v>
      </c>
      <c r="F9" s="166"/>
    </row>
    <row r="10" ht="33.15" customHeight="1" spans="1:6">
      <c r="A10" s="179" t="str">
        <f>'一般公共预算财政拨款基本及项目经济分类总表（八）'!A10</f>
        <v>2089999</v>
      </c>
      <c r="B10" s="179" t="str">
        <f>'一般公共预算财政拨款基本及项目经济分类总表（八）'!B10</f>
        <v>其他社会保障和就业支出</v>
      </c>
      <c r="C10" s="179" t="str">
        <f>'一般公共预算财政拨款基本及项目经济分类总表（八）'!C10</f>
        <v>失业、工伤保险缴费</v>
      </c>
      <c r="D10" s="168">
        <f t="shared" si="0"/>
        <v>22299</v>
      </c>
      <c r="E10" s="168">
        <f>SUM('一般公共预算财政拨款基本及项目经济分类总表（八）'!E10)</f>
        <v>22299</v>
      </c>
      <c r="F10" s="166"/>
    </row>
    <row r="11" ht="33.15" customHeight="1" spans="1:6">
      <c r="A11" s="179" t="str">
        <f>'一般公共预算财政拨款基本及项目经济分类总表（八）'!A11</f>
        <v>2101101</v>
      </c>
      <c r="B11" s="179" t="str">
        <f>'一般公共预算财政拨款基本及项目经济分类总表（八）'!B11</f>
        <v>行政单位医疗</v>
      </c>
      <c r="C11" s="179" t="str">
        <f>'一般公共预算财政拨款基本及项目经济分类总表（八）'!C11</f>
        <v>职工基本医疗保险缴费</v>
      </c>
      <c r="D11" s="168">
        <f t="shared" si="0"/>
        <v>38395</v>
      </c>
      <c r="E11" s="168">
        <f>SUM('一般公共预算财政拨款基本及项目经济分类总表（八）'!E11)</f>
        <v>38395</v>
      </c>
      <c r="F11" s="166"/>
    </row>
    <row r="12" ht="33.15" customHeight="1" spans="1:6">
      <c r="A12" s="179" t="str">
        <f>'一般公共预算财政拨款基本及项目经济分类总表（八）'!A12</f>
        <v>2101102</v>
      </c>
      <c r="B12" s="179" t="str">
        <f>'一般公共预算财政拨款基本及项目经济分类总表（八）'!B12</f>
        <v>事业单位医疗</v>
      </c>
      <c r="C12" s="179" t="str">
        <f>'一般公共预算财政拨款基本及项目经济分类总表（八）'!C12</f>
        <v>职工基本医疗保险缴费</v>
      </c>
      <c r="D12" s="168">
        <f t="shared" si="0"/>
        <v>174562</v>
      </c>
      <c r="E12" s="168">
        <f>SUM('一般公共预算财政拨款基本及项目经济分类总表（八）'!E12)</f>
        <v>174562</v>
      </c>
      <c r="F12" s="166"/>
    </row>
    <row r="13" ht="33.15" customHeight="1" spans="1:6">
      <c r="A13" s="179" t="str">
        <f>'一般公共预算财政拨款基本及项目经济分类总表（八）'!A13</f>
        <v>2210201</v>
      </c>
      <c r="B13" s="179" t="str">
        <f>'一般公共预算财政拨款基本及项目经济分类总表（八）'!B13</f>
        <v>住房公积金</v>
      </c>
      <c r="C13" s="179" t="str">
        <f>'一般公共预算财政拨款基本及项目经济分类总表（八）'!C13</f>
        <v>住房公积金</v>
      </c>
      <c r="D13" s="168">
        <f t="shared" si="0"/>
        <v>375787</v>
      </c>
      <c r="E13" s="168">
        <f>SUM('一般公共预算财政拨款基本及项目经济分类总表（八）'!E13)</f>
        <v>375787</v>
      </c>
      <c r="F13" s="166"/>
    </row>
    <row r="14" ht="33.15" customHeight="1" spans="1:6">
      <c r="A14" s="179">
        <f>'一般公共预算财政拨款基本及项目经济分类总表（八）'!A14</f>
        <v>2080899</v>
      </c>
      <c r="B14" s="179" t="str">
        <f>'一般公共预算财政拨款基本及项目经济分类总表（八）'!B14</f>
        <v>其他优抚支出</v>
      </c>
      <c r="C14" s="179" t="str">
        <f>'一般公共预算财政拨款基本及项目经济分类总表（八）'!C14</f>
        <v>遗属人员补助金</v>
      </c>
      <c r="D14" s="168">
        <f t="shared" si="0"/>
        <v>120000</v>
      </c>
      <c r="E14" s="168"/>
      <c r="F14" s="166">
        <f>SUM('一般公共预算财政拨款基本及项目经济分类总表（八）'!F14)</f>
        <v>120000</v>
      </c>
    </row>
    <row r="15" ht="33.15" customHeight="1" spans="1:6">
      <c r="A15" s="179" t="str">
        <f>'一般公共预算财政拨款基本及项目经济分类总表（八）'!A15</f>
        <v>2130202</v>
      </c>
      <c r="B15" s="179" t="str">
        <f>'一般公共预算财政拨款基本及项目经济分类总表（八）'!B15</f>
        <v>一般行政管理事务</v>
      </c>
      <c r="C15" s="179" t="str">
        <f>'一般公共预算财政拨款基本及项目经济分类总表（八）'!C15</f>
        <v>林业管理事务</v>
      </c>
      <c r="D15" s="168">
        <f t="shared" si="0"/>
        <v>130000</v>
      </c>
      <c r="E15" s="168"/>
      <c r="F15" s="166">
        <f>SUM('一般公共预算财政拨款基本及项目经济分类总表（八）'!F15)</f>
        <v>130000</v>
      </c>
    </row>
    <row r="16" ht="33.15" customHeight="1" spans="1:6">
      <c r="A16" s="179" t="str">
        <f>'一般公共预算财政拨款基本及项目经济分类总表（八）'!A16</f>
        <v>2130213</v>
      </c>
      <c r="B16" s="179" t="str">
        <f>'一般公共预算财政拨款基本及项目经济分类总表（八）'!B16</f>
        <v>执法与监督</v>
      </c>
      <c r="C16" s="179" t="str">
        <f>'一般公共预算财政拨款基本及项目经济分类总表（八）'!C16</f>
        <v>森林防火专项支出</v>
      </c>
      <c r="D16" s="168">
        <f t="shared" si="0"/>
        <v>700000</v>
      </c>
      <c r="E16" s="168"/>
      <c r="F16" s="166">
        <f>SUM('一般公共预算财政拨款基本及项目经济分类总表（八）'!F16)</f>
        <v>700000</v>
      </c>
    </row>
    <row r="17" ht="33.15" customHeight="1" spans="1:6">
      <c r="A17" s="179" t="str">
        <f>'一般公共预算财政拨款基本及项目经济分类总表（八）'!A17</f>
        <v>2130213</v>
      </c>
      <c r="B17" s="179" t="str">
        <f>'一般公共预算财政拨款基本及项目经济分类总表（八）'!B17</f>
        <v>执法与监督</v>
      </c>
      <c r="C17" s="179" t="str">
        <f>'一般公共预算财政拨款基本及项目经济分类总表（八）'!C17</f>
        <v>森林防火视频监控系统建设项目</v>
      </c>
      <c r="D17" s="168">
        <f t="shared" si="0"/>
        <v>3755000</v>
      </c>
      <c r="E17" s="168"/>
      <c r="F17" s="166">
        <f>SUM('一般公共预算财政拨款基本及项目经济分类总表（八）'!F17)</f>
        <v>3755000</v>
      </c>
    </row>
    <row r="18" ht="33.15" customHeight="1" spans="1:6">
      <c r="A18" s="179" t="str">
        <f>'一般公共预算财政拨款基本及项目经济分类总表（八）'!A18</f>
        <v>2320399</v>
      </c>
      <c r="B18" s="179" t="str">
        <f>'一般公共预算财政拨款基本及项目经济分类总表（八）'!B18</f>
        <v>地方政府其他一般债务付息支出</v>
      </c>
      <c r="C18" s="179" t="str">
        <f>'一般公共预算财政拨款基本及项目经济分类总表（八）'!C18</f>
        <v>偿还林业五期项目付息</v>
      </c>
      <c r="D18" s="168">
        <f t="shared" ref="D18:D24" si="1">SUM(E18:F18)</f>
        <v>130000</v>
      </c>
      <c r="E18" s="168"/>
      <c r="F18" s="166">
        <f>SUM('一般公共预算财政拨款基本及项目经济分类总表（八）'!F18)</f>
        <v>130000</v>
      </c>
    </row>
    <row r="19" ht="33.15" customHeight="1" spans="1:6">
      <c r="A19" s="179" t="str">
        <f>'一般公共预算财政拨款基本及项目经济分类总表（八）'!A19</f>
        <v>2130299</v>
      </c>
      <c r="B19" s="179" t="str">
        <f>'一般公共预算财政拨款基本及项目经济分类总表（八）'!B19</f>
        <v>其他林业和草原支出</v>
      </c>
      <c r="C19" s="179" t="str">
        <f>'一般公共预算财政拨款基本及项目经济分类总表（八）'!C19</f>
        <v>偿还林业五期项目还本</v>
      </c>
      <c r="D19" s="168">
        <f t="shared" si="1"/>
        <v>220000</v>
      </c>
      <c r="E19" s="168"/>
      <c r="F19" s="166">
        <f>SUM('一般公共预算财政拨款基本及项目经济分类总表（八）'!F19)</f>
        <v>220000</v>
      </c>
    </row>
    <row r="20" ht="33.15" customHeight="1" spans="1:6">
      <c r="A20" s="179" t="str">
        <f>'一般公共预算财政拨款基本及项目经济分类总表（八）'!A20</f>
        <v>2130299</v>
      </c>
      <c r="B20" s="179" t="str">
        <f>'一般公共预算财政拨款基本及项目经济分类总表（八）'!B20</f>
        <v>其他林业和草原支出</v>
      </c>
      <c r="C20" s="179" t="str">
        <f>'一般公共预算财政拨款基本及项目经济分类总表（八）'!C20</f>
        <v>通道绿化租地款</v>
      </c>
      <c r="D20" s="168">
        <f t="shared" si="1"/>
        <v>1610000</v>
      </c>
      <c r="E20" s="168"/>
      <c r="F20" s="166">
        <f>SUM('一般公共预算财政拨款基本及项目经济分类总表（八）'!F20)</f>
        <v>1610000</v>
      </c>
    </row>
    <row r="21" ht="33.15" customHeight="1" spans="1:6">
      <c r="A21" s="179" t="str">
        <f>'一般公共预算财政拨款基本及项目经济分类总表（八）'!A21</f>
        <v>2130299</v>
      </c>
      <c r="B21" s="179" t="str">
        <f>'一般公共预算财政拨款基本及项目经济分类总表（八）'!B21</f>
        <v>其他林业和草原支出</v>
      </c>
      <c r="C21" s="179" t="str">
        <f>'一般公共预算财政拨款基本及项目经济分类总表（八）'!C21</f>
        <v>森林保险保费县级配套</v>
      </c>
      <c r="D21" s="168">
        <f t="shared" si="1"/>
        <v>3100</v>
      </c>
      <c r="E21" s="168"/>
      <c r="F21" s="166">
        <f>SUM('一般公共预算财政拨款基本及项目经济分类总表（八）'!F21)</f>
        <v>3100</v>
      </c>
    </row>
    <row r="22" ht="32" customHeight="1" spans="1:6">
      <c r="A22" s="179" t="str">
        <f>'一般公共预算财政拨款基本及项目经济分类总表（八）'!A22</f>
        <v>2130299</v>
      </c>
      <c r="B22" s="179" t="str">
        <f>'一般公共预算财政拨款基本及项目经济分类总表（八）'!B22</f>
        <v>其他林业和草原支出</v>
      </c>
      <c r="C22" s="179" t="str">
        <f>'一般公共预算财政拨款基本及项目经济分类总表（八）'!C22</f>
        <v>2022年孤峰山林木灌溉工程项目</v>
      </c>
      <c r="D22" s="168">
        <f t="shared" si="1"/>
        <v>1362800</v>
      </c>
      <c r="E22" s="168"/>
      <c r="F22" s="166">
        <f>SUM('一般公共预算财政拨款基本及项目经济分类总表（八）'!F22)</f>
        <v>1362800</v>
      </c>
    </row>
    <row r="23" ht="32" customHeight="1" spans="1:6">
      <c r="A23" s="179" t="str">
        <f>'一般公共预算财政拨款基本及项目经济分类总表（八）'!A23</f>
        <v>2130299</v>
      </c>
      <c r="B23" s="179" t="str">
        <f>'一般公共预算财政拨款基本及项目经济分类总表（八）'!B23</f>
        <v>其他林业和草原支出</v>
      </c>
      <c r="C23" s="179" t="str">
        <f>'一般公共预算财政拨款基本及项目经济分类总表（八）'!C23</f>
        <v>2022年孤峰山封山育林工程项目</v>
      </c>
      <c r="D23" s="168">
        <f t="shared" si="1"/>
        <v>360300</v>
      </c>
      <c r="E23" s="168"/>
      <c r="F23" s="166">
        <f>SUM('一般公共预算财政拨款基本及项目经济分类总表（八）'!F23)</f>
        <v>360300</v>
      </c>
    </row>
    <row r="24" ht="32" customHeight="1" spans="1:6">
      <c r="A24" s="179" t="str">
        <f>'一般公共预算财政拨款基本及项目经济分类总表（八）'!A24</f>
        <v>2130299</v>
      </c>
      <c r="B24" s="179" t="str">
        <f>'一般公共预算财政拨款基本及项目经济分类总表（八）'!B24</f>
        <v>其他林业和草原支出</v>
      </c>
      <c r="C24" s="179" t="str">
        <f>'一般公共预算财政拨款基本及项目经济分类总表（八）'!C24</f>
        <v>2022年造林绿化空间评估项目</v>
      </c>
      <c r="D24" s="168">
        <f t="shared" si="1"/>
        <v>257800</v>
      </c>
      <c r="E24" s="168"/>
      <c r="F24" s="166">
        <f>SUM('一般公共预算财政拨款基本及项目经济分类总表（八）'!F24)</f>
        <v>257800</v>
      </c>
    </row>
    <row r="25" ht="32" customHeight="1" spans="1:6">
      <c r="A25" s="179" t="str">
        <f>'一般公共预算财政拨款基本及项目经济分类总表（八）'!A25</f>
        <v>2130299</v>
      </c>
      <c r="B25" s="179" t="str">
        <f>'一般公共预算财政拨款基本及项目经济分类总表（八）'!B25</f>
        <v>其他林业和草原支出</v>
      </c>
      <c r="C25" s="179" t="str">
        <f>'一般公共预算财政拨款基本及项目经济分类总表（八）'!C25</f>
        <v>2019年三北防护林项目</v>
      </c>
      <c r="D25" s="168">
        <f t="shared" ref="D25:D58" si="2">SUM(E25:F25)</f>
        <v>933800</v>
      </c>
      <c r="E25" s="168"/>
      <c r="F25" s="166">
        <f>SUM('一般公共预算财政拨款基本及项目经济分类总表（八）'!F25)</f>
        <v>933800</v>
      </c>
    </row>
    <row r="26" ht="32" customHeight="1" spans="1:6">
      <c r="A26" s="179" t="str">
        <f>'一般公共预算财政拨款基本及项目经济分类总表（八）'!A26</f>
        <v>2130299</v>
      </c>
      <c r="B26" s="179" t="str">
        <f>'一般公共预算财政拨款基本及项目经济分类总表（八）'!B26</f>
        <v>其他林业和草原支出</v>
      </c>
      <c r="C26" s="179" t="str">
        <f>'一般公共预算财政拨款基本及项目经济分类总表（八）'!C26</f>
        <v>2019年孤峰山彩叶树种造林工程项目</v>
      </c>
      <c r="D26" s="168">
        <f t="shared" si="2"/>
        <v>229000</v>
      </c>
      <c r="E26" s="168"/>
      <c r="F26" s="166">
        <f>SUM('一般公共预算财政拨款基本及项目经济分类总表（八）'!F26)</f>
        <v>229000</v>
      </c>
    </row>
    <row r="27" ht="32" customHeight="1" spans="1:6">
      <c r="A27" s="179" t="str">
        <f>'一般公共预算财政拨款基本及项目经济分类总表（八）'!A27</f>
        <v>2130299</v>
      </c>
      <c r="B27" s="179" t="str">
        <f>'一般公共预算财政拨款基本及项目经济分类总表（八）'!B27</f>
        <v>其他林业和草原支出</v>
      </c>
      <c r="C27" s="179" t="str">
        <f>'一般公共预算财政拨款基本及项目经济分类总表（八）'!C27</f>
        <v>2020年黄河流域荒坡沙地生态修复工程项目</v>
      </c>
      <c r="D27" s="168">
        <f t="shared" si="2"/>
        <v>1633000</v>
      </c>
      <c r="E27" s="168"/>
      <c r="F27" s="166">
        <f>SUM('一般公共预算财政拨款基本及项目经济分类总表（八）'!F27)</f>
        <v>1633000</v>
      </c>
    </row>
    <row r="28" ht="43.2" customHeight="1" spans="1:6">
      <c r="A28" s="179" t="str">
        <f>'一般公共预算财政拨款基本及项目经济分类总表（八）'!A28</f>
        <v>2130299</v>
      </c>
      <c r="B28" s="179" t="str">
        <f>'一般公共预算财政拨款基本及项目经济分类总表（八）'!B28</f>
        <v>其他林业和草原支出</v>
      </c>
      <c r="C28" s="179" t="str">
        <f>'一般公共预算财政拨款基本及项目经济分类总表（八）'!C28</f>
        <v>2020年后土祠后门通道及周边护坡打孔绿化工程项目</v>
      </c>
      <c r="D28" s="168">
        <f t="shared" si="2"/>
        <v>101000</v>
      </c>
      <c r="E28" s="168"/>
      <c r="F28" s="166">
        <f>SUM('一般公共预算财政拨款基本及项目经济分类总表（八）'!F28)</f>
        <v>101000</v>
      </c>
    </row>
    <row r="29" ht="33.15" customHeight="1" spans="1:6">
      <c r="A29" s="179" t="str">
        <f>'一般公共预算财政拨款基本及项目经济分类总表（八）'!A29</f>
        <v>2130299</v>
      </c>
      <c r="B29" s="179" t="str">
        <f>'一般公共预算财政拨款基本及项目经济分类总表（八）'!B29</f>
        <v>其他林业和草原支出</v>
      </c>
      <c r="C29" s="179" t="str">
        <f>'一般公共预算财政拨款基本及项目经济分类总表（八）'!C29</f>
        <v>2020年康庄、高速引线、李后路、运稷路、209国道、苹果主题公园、生态修复等9项工程绿化项目</v>
      </c>
      <c r="D29" s="168">
        <f t="shared" si="2"/>
        <v>3495300</v>
      </c>
      <c r="E29" s="168"/>
      <c r="F29" s="166">
        <f>SUM('一般公共预算财政拨款基本及项目经济分类总表（八）'!F29)</f>
        <v>3495300</v>
      </c>
    </row>
    <row r="30" ht="33.15" customHeight="1" spans="1:6">
      <c r="A30" s="179" t="str">
        <f>'一般公共预算财政拨款基本及项目经济分类总表（八）'!A30</f>
        <v>2130299</v>
      </c>
      <c r="B30" s="179" t="str">
        <f>'一般公共预算财政拨款基本及项目经济分类总表（八）'!B30</f>
        <v>其他林业和草原支出</v>
      </c>
      <c r="C30" s="179" t="str">
        <f>'一般公共预算财政拨款基本及项目经济分类总表（八）'!C30</f>
        <v>2020年沿黄旅游公路环保监测点周围绿化工程项目</v>
      </c>
      <c r="D30" s="168">
        <f t="shared" si="2"/>
        <v>197800</v>
      </c>
      <c r="E30" s="168"/>
      <c r="F30" s="166">
        <f>SUM('一般公共预算财政拨款基本及项目经济分类总表（八）'!F30)</f>
        <v>197800</v>
      </c>
    </row>
    <row r="31" ht="32" customHeight="1" spans="1:6">
      <c r="A31" s="179" t="str">
        <f>'一般公共预算财政拨款基本及项目经济分类总表（八）'!A31</f>
        <v>2130299</v>
      </c>
      <c r="B31" s="179" t="str">
        <f>'一般公共预算财政拨款基本及项目经济分类总表（八）'!B31</f>
        <v>其他林业和草原支出</v>
      </c>
      <c r="C31" s="179" t="str">
        <f>'一般公共预算财政拨款基本及项目经济分类总表（八）'!C31</f>
        <v>2020年湿地鸟类观测台建设工程项目</v>
      </c>
      <c r="D31" s="168">
        <f t="shared" si="2"/>
        <v>181100</v>
      </c>
      <c r="E31" s="168"/>
      <c r="F31" s="166">
        <f>SUM('一般公共预算财政拨款基本及项目经济分类总表（八）'!F31)</f>
        <v>181100</v>
      </c>
    </row>
    <row r="32" ht="33.15" customHeight="1" spans="1:6">
      <c r="A32" s="179" t="str">
        <f>'一般公共预算财政拨款基本及项目经济分类总表（八）'!A32</f>
        <v>2130299</v>
      </c>
      <c r="B32" s="179" t="str">
        <f>'一般公共预算财政拨款基本及项目经济分类总表（八）'!B32</f>
        <v>其他林业和草原支出</v>
      </c>
      <c r="C32" s="179" t="str">
        <f>'一般公共预算财政拨款基本及项目经济分类总表（八）'!C32</f>
        <v>2021年重点绿化工程</v>
      </c>
      <c r="D32" s="168">
        <f t="shared" si="2"/>
        <v>7138900</v>
      </c>
      <c r="E32" s="168"/>
      <c r="F32" s="166">
        <f>SUM('一般公共预算财政拨款基本及项目经济分类总表（八）'!F32)</f>
        <v>7138900</v>
      </c>
    </row>
    <row r="33" ht="33.15" customHeight="1" spans="1:6">
      <c r="A33" s="179" t="str">
        <f>'一般公共预算财政拨款基本及项目经济分类总表（八）'!A33</f>
        <v>2130299</v>
      </c>
      <c r="B33" s="179" t="str">
        <f>'一般公共预算财政拨款基本及项目经济分类总表（八）'!B33</f>
        <v>其他林业和草原支出</v>
      </c>
      <c r="C33" s="179" t="str">
        <f>'一般公共预算财政拨款基本及项目经济分类总表（八）'!C33</f>
        <v>2021年万荣县沿黄旅游路二期（第二、三部分）绿化工程项目</v>
      </c>
      <c r="D33" s="168">
        <f t="shared" si="2"/>
        <v>6050100</v>
      </c>
      <c r="E33" s="168"/>
      <c r="F33" s="166">
        <f>SUM('一般公共预算财政拨款基本及项目经济分类总表（八）'!F33)</f>
        <v>6050100</v>
      </c>
    </row>
    <row r="34" ht="33.15" customHeight="1" spans="1:6">
      <c r="A34" s="179" t="str">
        <f>'一般公共预算财政拨款基本及项目经济分类总表（八）'!A34</f>
        <v>2130299</v>
      </c>
      <c r="B34" s="179" t="str">
        <f>'一般公共预算财政拨款基本及项目经济分类总表（八）'!B34</f>
        <v>其他林业和草原支出</v>
      </c>
      <c r="C34" s="179" t="str">
        <f>'一般公共预算财政拨款基本及项目经济分类总表（八）'!C34</f>
        <v>2021年后土祠周边生态修复绿化工程项目</v>
      </c>
      <c r="D34" s="168">
        <f t="shared" si="2"/>
        <v>400200</v>
      </c>
      <c r="E34" s="168"/>
      <c r="F34" s="166">
        <f>SUM('一般公共预算财政拨款基本及项目经济分类总表（八）'!F34)</f>
        <v>400200</v>
      </c>
    </row>
    <row r="35" ht="33.15" customHeight="1" spans="1:6">
      <c r="A35" s="179" t="str">
        <f>'一般公共预算财政拨款基本及项目经济分类总表（八）'!A35</f>
        <v>2130299</v>
      </c>
      <c r="B35" s="179" t="str">
        <f>'一般公共预算财政拨款基本及项目经济分类总表（八）'!B35</f>
        <v>其他林业和草原支出</v>
      </c>
      <c r="C35" s="179" t="str">
        <f>'一般公共预算财政拨款基本及项目经济分类总表（八）'!C35</f>
        <v>2021年万荣县临猗交界处绿化工程项目</v>
      </c>
      <c r="D35" s="168">
        <f t="shared" si="2"/>
        <v>378900</v>
      </c>
      <c r="E35" s="168"/>
      <c r="F35" s="166">
        <f>SUM('一般公共预算财政拨款基本及项目经济分类总表（八）'!F35)</f>
        <v>378900</v>
      </c>
    </row>
    <row r="36" ht="33.15" customHeight="1" spans="1:6">
      <c r="A36" s="179" t="str">
        <f>'一般公共预算财政拨款基本及项目经济分类总表（八）'!A36</f>
        <v>2130299</v>
      </c>
      <c r="B36" s="179" t="str">
        <f>'一般公共预算财政拨款基本及项目经济分类总表（八）'!B36</f>
        <v>其他林业和草原支出</v>
      </c>
      <c r="C36" s="179" t="str">
        <f>'一般公共预算财政拨款基本及项目经济分类总表（八）'!C36</f>
        <v>2021年皇甫－袁家庄通道绿化工程项目</v>
      </c>
      <c r="D36" s="168">
        <f t="shared" si="2"/>
        <v>595700</v>
      </c>
      <c r="E36" s="168"/>
      <c r="F36" s="166">
        <f>SUM('一般公共预算财政拨款基本及项目经济分类总表（八）'!F36)</f>
        <v>595700</v>
      </c>
    </row>
    <row r="37" ht="33.15" customHeight="1" spans="1:6">
      <c r="A37" s="179" t="str">
        <f>'一般公共预算财政拨款基本及项目经济分类总表（八）'!A37</f>
        <v>2130299</v>
      </c>
      <c r="B37" s="179" t="str">
        <f>'一般公共预算财政拨款基本及项目经济分类总表（八）'!B37</f>
        <v>其他林业和草原支出</v>
      </c>
      <c r="C37" s="179" t="str">
        <f>'一般公共预算财政拨款基本及项目经济分类总表（八）'!C37</f>
        <v>2022年森林城市创建总体规划项目</v>
      </c>
      <c r="D37" s="168">
        <f t="shared" si="2"/>
        <v>327600</v>
      </c>
      <c r="E37" s="168"/>
      <c r="F37" s="166">
        <f>SUM('一般公共预算财政拨款基本及项目经济分类总表（八）'!F37)</f>
        <v>327600</v>
      </c>
    </row>
    <row r="38" ht="33.15" customHeight="1" spans="1:6">
      <c r="A38" s="179" t="str">
        <f>'一般公共预算财政拨款基本及项目经济分类总表（八）'!A38</f>
        <v>2130299</v>
      </c>
      <c r="B38" s="179" t="str">
        <f>'一般公共预算财政拨款基本及项目经济分类总表（八）'!B38</f>
        <v>其他林业和草原支出</v>
      </c>
      <c r="C38" s="179" t="str">
        <f>'一般公共预算财政拨款基本及项目经济分类总表（八）'!C38</f>
        <v>2022年裴运线南张至薛李段通道绿化工程项目</v>
      </c>
      <c r="D38" s="168">
        <f t="shared" si="2"/>
        <v>6020000</v>
      </c>
      <c r="E38" s="168"/>
      <c r="F38" s="166">
        <f>SUM('一般公共预算财政拨款基本及项目经济分类总表（八）'!F38)</f>
        <v>6020000</v>
      </c>
    </row>
    <row r="39" ht="33.15" customHeight="1" spans="1:6">
      <c r="A39" s="179" t="str">
        <f>'一般公共预算财政拨款基本及项目经济分类总表（八）'!A39</f>
        <v>2130299</v>
      </c>
      <c r="B39" s="179" t="str">
        <f>'一般公共预算财政拨款基本及项目经济分类总表（八）'!B39</f>
        <v>其他林业和草原支出</v>
      </c>
      <c r="C39" s="179" t="str">
        <f>'一般公共预算财政拨款基本及项目经济分类总表（八）'!C39</f>
        <v>2022年万荣县南外环道路绿化工程项目</v>
      </c>
      <c r="D39" s="168">
        <f t="shared" si="2"/>
        <v>5272800</v>
      </c>
      <c r="E39" s="168"/>
      <c r="F39" s="166">
        <f>SUM('一般公共预算财政拨款基本及项目经济分类总表（八）'!F39)</f>
        <v>5272800</v>
      </c>
    </row>
    <row r="40" ht="33.15" customHeight="1" spans="1:6">
      <c r="A40" s="179" t="str">
        <f>'一般公共预算财政拨款基本及项目经济分类总表（八）'!A40</f>
        <v>2130299</v>
      </c>
      <c r="B40" s="179" t="str">
        <f>'一般公共预算财政拨款基本及项目经济分类总表（八）'!B40</f>
        <v>其他林业和草原支出</v>
      </c>
      <c r="C40" s="179" t="str">
        <f>'一般公共预算财政拨款基本及项目经济分类总表（八）'!C40</f>
        <v>2022年北环街（华康北路-运稷路）绿化提升改造项目</v>
      </c>
      <c r="D40" s="168">
        <f t="shared" si="2"/>
        <v>4363200</v>
      </c>
      <c r="E40" s="168"/>
      <c r="F40" s="166">
        <f>SUM('一般公共预算财政拨款基本及项目经济分类总表（八）'!F40)</f>
        <v>4363200</v>
      </c>
    </row>
    <row r="41" ht="33.15" customHeight="1" spans="1:6">
      <c r="A41" s="179" t="str">
        <f>'一般公共预算财政拨款基本及项目经济分类总表（八）'!A41</f>
        <v>2130299</v>
      </c>
      <c r="B41" s="179" t="str">
        <f>'一般公共预算财政拨款基本及项目经济分类总表（八）'!B41</f>
        <v>其他林业和草原支出</v>
      </c>
      <c r="C41" s="179" t="str">
        <f>'一般公共预算财政拨款基本及项目经济分类总表（八）'!C41</f>
        <v>2022年沿黄旅游路第三部分建设工程（支线李家大院至羊道）绿化项目</v>
      </c>
      <c r="D41" s="168">
        <f t="shared" si="2"/>
        <v>840000</v>
      </c>
      <c r="E41" s="168"/>
      <c r="F41" s="166">
        <f>SUM('一般公共预算财政拨款基本及项目经济分类总表（八）'!F41)</f>
        <v>840000</v>
      </c>
    </row>
    <row r="42" ht="33.15" customHeight="1" spans="1:6">
      <c r="A42" s="179" t="str">
        <f>'一般公共预算财政拨款基本及项目经济分类总表（八）'!A42</f>
        <v>2130299</v>
      </c>
      <c r="B42" s="179" t="str">
        <f>'一般公共预算财政拨款基本及项目经济分类总表（八）'!B42</f>
        <v>其他林业和草原支出</v>
      </c>
      <c r="C42" s="179" t="str">
        <f>'一般公共预算财政拨款基本及项目经济分类总表（八）'!C42</f>
        <v>2022年万荣县李后路209国道至偏店提档升级绿化工程项目</v>
      </c>
      <c r="D42" s="168">
        <f t="shared" si="2"/>
        <v>153200</v>
      </c>
      <c r="E42" s="168"/>
      <c r="F42" s="166">
        <f>SUM('一般公共预算财政拨款基本及项目经济分类总表（八）'!F42)</f>
        <v>153200</v>
      </c>
    </row>
    <row r="43" ht="33.15" customHeight="1" spans="1:6">
      <c r="A43" s="179" t="str">
        <f>'一般公共预算财政拨款基本及项目经济分类总表（八）'!A43</f>
        <v>2130299</v>
      </c>
      <c r="B43" s="179" t="str">
        <f>'一般公共预算财政拨款基本及项目经济分类总表（八）'!B43</f>
        <v>其他林业和草原支出</v>
      </c>
      <c r="C43" s="179" t="str">
        <f>'一般公共预算财政拨款基本及项目经济分类总表（八）'!C43</f>
        <v>2022年沿黄旅游公路第三部分（李家大院至羊道）绿化工程（200m标准段）项目</v>
      </c>
      <c r="D43" s="168">
        <f t="shared" si="2"/>
        <v>61900</v>
      </c>
      <c r="E43" s="168"/>
      <c r="F43" s="166">
        <f>SUM('一般公共预算财政拨款基本及项目经济分类总表（八）'!F43)</f>
        <v>61900</v>
      </c>
    </row>
    <row r="44" ht="33.15" customHeight="1" spans="1:6">
      <c r="A44" s="179" t="str">
        <f>'一般公共预算财政拨款基本及项目经济分类总表（八）'!A44</f>
        <v>2130299</v>
      </c>
      <c r="B44" s="179" t="str">
        <f>'一般公共预算财政拨款基本及项目经济分类总表（八）'!B44</f>
        <v>其他林业和草原支出</v>
      </c>
      <c r="C44" s="179" t="str">
        <f>'一般公共预算财政拨款基本及项目经济分类总表（八）'!C44</f>
        <v>2022年万荣县闫景高速引线提档升级绿化工程项目</v>
      </c>
      <c r="D44" s="168">
        <f t="shared" si="2"/>
        <v>79600</v>
      </c>
      <c r="E44" s="168"/>
      <c r="F44" s="166">
        <f>SUM('一般公共预算财政拨款基本及项目经济分类总表（八）'!F44)</f>
        <v>79600</v>
      </c>
    </row>
    <row r="45" ht="33.15" customHeight="1" spans="1:6">
      <c r="A45" s="179" t="str">
        <f>'一般公共预算财政拨款基本及项目经济分类总表（八）'!A45</f>
        <v>2130299</v>
      </c>
      <c r="B45" s="179" t="str">
        <f>'一般公共预算财政拨款基本及项目经济分类总表（八）'!B45</f>
        <v>其他林业和草原支出</v>
      </c>
      <c r="C45" s="179" t="str">
        <f>'一般公共预算财政拨款基本及项目经济分类总表（八）'!C45</f>
        <v>2022年玉泉物流北路西路道路绿化工程项目</v>
      </c>
      <c r="D45" s="168">
        <f t="shared" si="2"/>
        <v>180000</v>
      </c>
      <c r="E45" s="168"/>
      <c r="F45" s="166">
        <f>SUM('一般公共预算财政拨款基本及项目经济分类总表（八）'!F45)</f>
        <v>180000</v>
      </c>
    </row>
    <row r="46" ht="33.15" customHeight="1" spans="1:6">
      <c r="A46" s="179" t="str">
        <f>'一般公共预算财政拨款基本及项目经济分类总表（八）'!A46</f>
        <v>2130299</v>
      </c>
      <c r="B46" s="179" t="str">
        <f>'一般公共预算财政拨款基本及项目经济分类总表（八）'!B46</f>
        <v>其他林业和草原支出</v>
      </c>
      <c r="C46" s="179" t="str">
        <f>'一般公共预算财政拨款基本及项目经济分类总表（八）'!C46</f>
        <v>2022年孤峰山主路彩叶树种工程项目</v>
      </c>
      <c r="D46" s="168">
        <f t="shared" si="2"/>
        <v>383000</v>
      </c>
      <c r="E46" s="168"/>
      <c r="F46" s="166">
        <f>SUM('一般公共预算财政拨款基本及项目经济分类总表（八）'!F46)</f>
        <v>383000</v>
      </c>
    </row>
    <row r="47" ht="33.15" customHeight="1" spans="1:6">
      <c r="A47" s="179" t="str">
        <f>'一般公共预算财政拨款基本及项目经济分类总表（八）'!A47</f>
        <v>2130299</v>
      </c>
      <c r="B47" s="179" t="str">
        <f>'一般公共预算财政拨款基本及项目经济分类总表（八）'!B47</f>
        <v>其他林业和草原支出</v>
      </c>
      <c r="C47" s="179" t="str">
        <f>'一般公共预算财政拨款基本及项目经济分类总表（八）'!C47</f>
        <v>2023年万荣县太贾-里望-通化苗木移植项目</v>
      </c>
      <c r="D47" s="168">
        <f t="shared" si="2"/>
        <v>1240900</v>
      </c>
      <c r="E47" s="168"/>
      <c r="F47" s="166">
        <f>SUM('一般公共预算财政拨款基本及项目经济分类总表（八）'!F47)</f>
        <v>1240900</v>
      </c>
    </row>
    <row r="48" ht="33.15" customHeight="1" spans="1:6">
      <c r="A48" s="179" t="str">
        <f>'一般公共预算财政拨款基本及项目经济分类总表（八）'!A48</f>
        <v>2130299</v>
      </c>
      <c r="B48" s="179" t="str">
        <f>'一般公共预算财政拨款基本及项目经济分类总表（八）'!B48</f>
        <v>其他林业和草原支出</v>
      </c>
      <c r="C48" s="179" t="str">
        <f>'一般公共预算财政拨款基本及项目经济分类总表（八）'!C48</f>
        <v>2023年高三线绿化提升项目</v>
      </c>
      <c r="D48" s="168">
        <f t="shared" si="2"/>
        <v>2915000</v>
      </c>
      <c r="E48" s="168"/>
      <c r="F48" s="166">
        <f>SUM('一般公共预算财政拨款基本及项目经济分类总表（八）'!F48)</f>
        <v>2915000</v>
      </c>
    </row>
    <row r="49" ht="33.15" customHeight="1" spans="1:6">
      <c r="A49" s="179" t="str">
        <f>'一般公共预算财政拨款基本及项目经济分类总表（八）'!A49</f>
        <v>2130299</v>
      </c>
      <c r="B49" s="179" t="str">
        <f>'一般公共预算财政拨款基本及项目经济分类总表（八）'!B49</f>
        <v>其他林业和草原支出</v>
      </c>
      <c r="C49" s="179" t="str">
        <f>'一般公共预算财政拨款基本及项目经济分类总表（八）'!C49</f>
        <v>2023年五坡路绿化提档升级</v>
      </c>
      <c r="D49" s="168">
        <f t="shared" si="2"/>
        <v>2140000</v>
      </c>
      <c r="E49" s="168"/>
      <c r="F49" s="166">
        <f>SUM('一般公共预算财政拨款基本及项目经济分类总表（八）'!F49)</f>
        <v>2140000</v>
      </c>
    </row>
    <row r="50" ht="33.15" customHeight="1" spans="1:6">
      <c r="A50" s="179" t="str">
        <f>'一般公共预算财政拨款基本及项目经济分类总表（八）'!A50</f>
        <v>2130299</v>
      </c>
      <c r="B50" s="179" t="str">
        <f>'一般公共预算财政拨款基本及项目经济分类总表（八）'!B50</f>
        <v>其他林业和草原支出</v>
      </c>
      <c r="C50" s="179" t="str">
        <f>'一般公共预算财政拨款基本及项目经济分类总表（八）'!C50</f>
        <v>2023年秦村-小风线道路绿化项目</v>
      </c>
      <c r="D50" s="168">
        <f t="shared" si="2"/>
        <v>1638000</v>
      </c>
      <c r="E50" s="168"/>
      <c r="F50" s="166">
        <f>SUM('一般公共预算财政拨款基本及项目经济分类总表（八）'!F50)</f>
        <v>1638000</v>
      </c>
    </row>
    <row r="51" ht="33.15" customHeight="1" spans="1:6">
      <c r="A51" s="179" t="str">
        <f>'一般公共预算财政拨款基本及项目经济分类总表（八）'!A51</f>
        <v>2130299</v>
      </c>
      <c r="B51" s="179" t="str">
        <f>'一般公共预算财政拨款基本及项目经济分类总表（八）'!B51</f>
        <v>其他林业和草原支出</v>
      </c>
      <c r="C51" s="179" t="str">
        <f>'一般公共预算财政拨款基本及项目经济分类总表（八）'!C51</f>
        <v>2023年李后路(偏店-王正)段绿化提升项目</v>
      </c>
      <c r="D51" s="168">
        <f t="shared" si="2"/>
        <v>2050000</v>
      </c>
      <c r="E51" s="168"/>
      <c r="F51" s="166">
        <f>SUM('一般公共预算财政拨款基本及项目经济分类总表（八）'!F51)</f>
        <v>2050000</v>
      </c>
    </row>
    <row r="52" ht="33.15" customHeight="1" spans="1:6">
      <c r="A52" s="179" t="str">
        <f>'一般公共预算财政拨款基本及项目经济分类总表（八）'!A52</f>
        <v>2130299</v>
      </c>
      <c r="B52" s="179" t="str">
        <f>'一般公共预算财政拨款基本及项目经济分类总表（八）'!B52</f>
        <v>其他林业和草原支出</v>
      </c>
      <c r="C52" s="179" t="str">
        <f>'一般公共预算财政拨款基本及项目经济分类总表（八）'!C52</f>
        <v>2023年荣河镇西环线（临河-周王）段绿化提升项目</v>
      </c>
      <c r="D52" s="168">
        <f t="shared" si="2"/>
        <v>2200000</v>
      </c>
      <c r="E52" s="168"/>
      <c r="F52" s="166">
        <f>SUM('一般公共预算财政拨款基本及项目经济分类总表（八）'!F52)</f>
        <v>2200000</v>
      </c>
    </row>
    <row r="53" ht="33.15" customHeight="1" spans="1:6">
      <c r="A53" s="179" t="str">
        <f>'一般公共预算财政拨款基本及项目经济分类总表（八）'!A53</f>
        <v>2130299</v>
      </c>
      <c r="B53" s="179" t="str">
        <f>'一般公共预算财政拨款基本及项目经济分类总表（八）'!B53</f>
        <v>其他林业和草原支出</v>
      </c>
      <c r="C53" s="179" t="str">
        <f>'一般公共预算财政拨款基本及项目经济分类总表（八）'!C53</f>
        <v>2023年裴运线(南张街道)段道路绿化提升项目</v>
      </c>
      <c r="D53" s="168">
        <f t="shared" si="2"/>
        <v>298500</v>
      </c>
      <c r="E53" s="168"/>
      <c r="F53" s="166">
        <f>SUM('一般公共预算财政拨款基本及项目经济分类总表（八）'!F53)</f>
        <v>298500</v>
      </c>
    </row>
    <row r="54" ht="33.15" customHeight="1" spans="1:6">
      <c r="A54" s="179" t="str">
        <f>'一般公共预算财政拨款基本及项目经济分类总表（八）'!A54</f>
        <v>2130299</v>
      </c>
      <c r="B54" s="179" t="str">
        <f>'一般公共预算财政拨款基本及项目经济分类总表（八）'!B54</f>
        <v>其他林业和草原支出</v>
      </c>
      <c r="C54" s="179" t="str">
        <f>'一般公共预算财政拨款基本及项目经济分类总表（八）'!C54</f>
        <v>2023年闫景高速口和荣河谢村坡绿化提升项目</v>
      </c>
      <c r="D54" s="168">
        <f t="shared" si="2"/>
        <v>295000</v>
      </c>
      <c r="E54" s="168"/>
      <c r="F54" s="166">
        <f>SUM('一般公共预算财政拨款基本及项目经济分类总表（八）'!F54)</f>
        <v>295000</v>
      </c>
    </row>
    <row r="55" ht="33.15" customHeight="1" spans="1:6">
      <c r="A55" s="179" t="str">
        <f>'一般公共预算财政拨款基本及项目经济分类总表（八）'!A55</f>
        <v>2130299</v>
      </c>
      <c r="B55" s="179" t="str">
        <f>'一般公共预算财政拨款基本及项目经济分类总表（八）'!B55</f>
        <v>其他林业和草原支出</v>
      </c>
      <c r="C55" s="179" t="str">
        <f>'一般公共预算财政拨款基本及项目经济分类总表（八）'!C55</f>
        <v>2023年柳家院通村路通道绿化工程项目</v>
      </c>
      <c r="D55" s="168">
        <f t="shared" si="2"/>
        <v>1200000</v>
      </c>
      <c r="E55" s="168"/>
      <c r="F55" s="166">
        <f>SUM('一般公共预算财政拨款基本及项目经济分类总表（八）'!F55)</f>
        <v>1200000</v>
      </c>
    </row>
    <row r="56" ht="33.15" customHeight="1" spans="1:6">
      <c r="A56" s="179" t="str">
        <f>'一般公共预算财政拨款基本及项目经济分类总表（八）'!A56</f>
        <v>2130299</v>
      </c>
      <c r="B56" s="179" t="str">
        <f>'一般公共预算财政拨款基本及项目经济分类总表（八）'!B56</f>
        <v>其他林业和草原支出</v>
      </c>
      <c r="C56" s="179" t="str">
        <f>'一般公共预算财政拨款基本及项目经济分类总表（八）'!C56</f>
        <v>2023年王显高速口至范家项目</v>
      </c>
      <c r="D56" s="168">
        <f t="shared" si="2"/>
        <v>250000</v>
      </c>
      <c r="E56" s="168"/>
      <c r="F56" s="166">
        <f>SUM('一般公共预算财政拨款基本及项目经济分类总表（八）'!F56)</f>
        <v>250000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workbookViewId="0">
      <selection activeCell="Q26" sqref="Q26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2.5" customWidth="1"/>
    <col min="5" max="5" width="13.6222222222222" customWidth="1"/>
    <col min="6" max="6" width="11.8777777777778" customWidth="1"/>
  </cols>
  <sheetData>
    <row r="1" ht="25.05" customHeight="1" spans="1:6">
      <c r="A1" s="52" t="s">
        <v>110</v>
      </c>
      <c r="B1" s="52"/>
      <c r="C1" s="52"/>
      <c r="D1" s="52"/>
      <c r="E1" s="52"/>
      <c r="F1" s="52"/>
    </row>
    <row r="2" ht="22.05" customHeight="1" spans="1:6">
      <c r="A2" s="72" t="str">
        <f>(部门基本情况表!A2)</f>
        <v>编报单位：万荣县林业局</v>
      </c>
      <c r="B2" s="72"/>
      <c r="C2" s="72"/>
      <c r="F2" s="41" t="s">
        <v>26</v>
      </c>
    </row>
    <row r="3" ht="17.55" customHeight="1" spans="1:6">
      <c r="A3" s="158" t="s">
        <v>111</v>
      </c>
      <c r="B3" s="159"/>
      <c r="C3" s="160" t="s">
        <v>112</v>
      </c>
      <c r="D3" s="154"/>
      <c r="E3" s="154"/>
      <c r="F3" s="74"/>
    </row>
    <row r="4" ht="17.55" customHeight="1" spans="1:6">
      <c r="A4" s="75" t="s">
        <v>113</v>
      </c>
      <c r="B4" s="78" t="s">
        <v>114</v>
      </c>
      <c r="C4" s="75" t="s">
        <v>115</v>
      </c>
      <c r="D4" s="160" t="s">
        <v>116</v>
      </c>
      <c r="E4" s="154"/>
      <c r="F4" s="74"/>
    </row>
    <row r="5" ht="24" customHeight="1" spans="1:6">
      <c r="A5" s="75"/>
      <c r="B5" s="161"/>
      <c r="C5" s="75"/>
      <c r="D5" s="16" t="s">
        <v>117</v>
      </c>
      <c r="E5" s="16" t="s">
        <v>70</v>
      </c>
      <c r="F5" s="162" t="s">
        <v>118</v>
      </c>
    </row>
    <row r="6" ht="20.25" customHeight="1" spans="1:6">
      <c r="A6" s="163" t="s">
        <v>31</v>
      </c>
      <c r="B6" s="164">
        <f>SUM(B7:B8)</f>
        <v>67280580</v>
      </c>
      <c r="C6" s="165" t="s">
        <v>32</v>
      </c>
      <c r="D6" s="166">
        <f>SUM(E6:F6)</f>
        <v>0</v>
      </c>
      <c r="E6" s="166"/>
      <c r="F6" s="164">
        <v>0</v>
      </c>
    </row>
    <row r="7" ht="22.5" customHeight="1" spans="1:7">
      <c r="A7" s="167" t="s">
        <v>33</v>
      </c>
      <c r="B7" s="166">
        <f>SUM('一般公共预算财政拨款支出表（六）'!D5)</f>
        <v>67280580</v>
      </c>
      <c r="C7" s="165" t="s">
        <v>34</v>
      </c>
      <c r="D7" s="166">
        <f t="shared" ref="D7:D33" si="0">SUM(E7:F7)</f>
        <v>0</v>
      </c>
      <c r="E7" s="168"/>
      <c r="F7" s="166">
        <v>0</v>
      </c>
      <c r="G7" s="51"/>
    </row>
    <row r="8" ht="23.25" customHeight="1" spans="1:7">
      <c r="A8" s="167" t="s">
        <v>119</v>
      </c>
      <c r="B8" s="169">
        <f>SUM('纳入财政专户管理的事业收入支出表（五）'!D5)</f>
        <v>0</v>
      </c>
      <c r="C8" s="165" t="s">
        <v>36</v>
      </c>
      <c r="D8" s="166">
        <f t="shared" si="0"/>
        <v>0</v>
      </c>
      <c r="E8" s="170"/>
      <c r="F8" s="171">
        <v>0</v>
      </c>
      <c r="G8" s="51"/>
    </row>
    <row r="9" ht="19.95" customHeight="1" spans="1:8">
      <c r="A9" s="163" t="s">
        <v>37</v>
      </c>
      <c r="B9" s="172">
        <f>SUM('政府性基金预算支出表（十）'!C5)</f>
        <v>0</v>
      </c>
      <c r="C9" s="165" t="s">
        <v>38</v>
      </c>
      <c r="D9" s="166">
        <f t="shared" si="0"/>
        <v>0</v>
      </c>
      <c r="E9" s="166"/>
      <c r="F9" s="166">
        <v>0</v>
      </c>
      <c r="G9" s="51"/>
      <c r="H9" s="51"/>
    </row>
    <row r="10" ht="19.95" customHeight="1" spans="1:8">
      <c r="A10" s="82"/>
      <c r="B10" s="172"/>
      <c r="C10" s="165" t="s">
        <v>40</v>
      </c>
      <c r="D10" s="166">
        <f t="shared" si="0"/>
        <v>0</v>
      </c>
      <c r="E10" s="166"/>
      <c r="F10" s="166">
        <v>0</v>
      </c>
      <c r="G10" s="51"/>
      <c r="H10" s="51"/>
    </row>
    <row r="11" ht="19.95" customHeight="1" spans="1:9">
      <c r="A11" s="82"/>
      <c r="B11" s="172"/>
      <c r="C11" s="165" t="s">
        <v>42</v>
      </c>
      <c r="D11" s="166">
        <f t="shared" si="0"/>
        <v>0</v>
      </c>
      <c r="E11" s="166"/>
      <c r="F11" s="166">
        <v>0</v>
      </c>
      <c r="G11" s="51"/>
      <c r="H11" s="51"/>
      <c r="I11" s="51"/>
    </row>
    <row r="12" ht="19.95" customHeight="1" spans="1:10">
      <c r="A12" s="82"/>
      <c r="B12" s="173"/>
      <c r="C12" s="48" t="s">
        <v>43</v>
      </c>
      <c r="D12" s="166">
        <f t="shared" si="0"/>
        <v>0</v>
      </c>
      <c r="E12" s="166"/>
      <c r="F12" s="166">
        <v>0</v>
      </c>
      <c r="G12" s="51"/>
      <c r="H12" s="51"/>
      <c r="I12" s="51"/>
      <c r="J12" s="51"/>
    </row>
    <row r="13" ht="19.95" customHeight="1" spans="1:10">
      <c r="A13" s="82"/>
      <c r="B13" s="173"/>
      <c r="C13" s="165" t="s">
        <v>44</v>
      </c>
      <c r="D13" s="166">
        <f t="shared" si="0"/>
        <v>824502</v>
      </c>
      <c r="E13" s="170">
        <v>824502</v>
      </c>
      <c r="F13" s="166">
        <v>0</v>
      </c>
      <c r="G13" s="51"/>
      <c r="H13" s="51"/>
      <c r="I13" s="51"/>
      <c r="J13" s="51"/>
    </row>
    <row r="14" ht="19.95" customHeight="1" spans="1:9">
      <c r="A14" s="82"/>
      <c r="B14" s="173"/>
      <c r="C14" s="165" t="s">
        <v>45</v>
      </c>
      <c r="D14" s="166">
        <f t="shared" si="0"/>
        <v>0</v>
      </c>
      <c r="E14" s="166"/>
      <c r="F14" s="166">
        <v>0</v>
      </c>
      <c r="G14" s="51"/>
      <c r="H14" s="51"/>
      <c r="I14" s="51"/>
    </row>
    <row r="15" ht="19.95" customHeight="1" spans="1:10">
      <c r="A15" s="82"/>
      <c r="B15" s="173"/>
      <c r="C15" s="48" t="s">
        <v>46</v>
      </c>
      <c r="D15" s="166">
        <f t="shared" si="0"/>
        <v>212957</v>
      </c>
      <c r="E15" s="166">
        <v>212957</v>
      </c>
      <c r="F15" s="166">
        <v>0</v>
      </c>
      <c r="G15" s="51"/>
      <c r="H15" s="51"/>
      <c r="I15" s="51"/>
      <c r="J15" s="51"/>
    </row>
    <row r="16" ht="19.95" customHeight="1" spans="1:8">
      <c r="A16" s="82"/>
      <c r="B16" s="173"/>
      <c r="C16" s="165" t="s">
        <v>47</v>
      </c>
      <c r="D16" s="166">
        <f t="shared" si="0"/>
        <v>0</v>
      </c>
      <c r="E16" s="166"/>
      <c r="F16" s="166">
        <v>0</v>
      </c>
      <c r="G16" s="51"/>
      <c r="H16" s="51"/>
    </row>
    <row r="17" ht="19.95" customHeight="1" spans="1:10">
      <c r="A17" s="82"/>
      <c r="B17" s="173"/>
      <c r="C17" s="165" t="s">
        <v>48</v>
      </c>
      <c r="D17" s="166">
        <f t="shared" si="0"/>
        <v>0</v>
      </c>
      <c r="E17" s="166"/>
      <c r="F17" s="166">
        <v>0</v>
      </c>
      <c r="G17" s="51"/>
      <c r="H17" s="51"/>
      <c r="I17" s="51"/>
      <c r="J17" s="51"/>
    </row>
    <row r="18" ht="19.95" customHeight="1" spans="1:10">
      <c r="A18" s="82"/>
      <c r="B18" s="173"/>
      <c r="C18" s="165" t="s">
        <v>49</v>
      </c>
      <c r="D18" s="166">
        <f t="shared" si="0"/>
        <v>65737334</v>
      </c>
      <c r="E18" s="166">
        <v>65737334</v>
      </c>
      <c r="F18" s="166">
        <v>0</v>
      </c>
      <c r="G18" s="51"/>
      <c r="H18" s="51"/>
      <c r="I18" s="51"/>
      <c r="J18" s="51"/>
    </row>
    <row r="19" ht="19.95" customHeight="1" spans="1:14">
      <c r="A19" s="82"/>
      <c r="B19" s="173"/>
      <c r="C19" s="165" t="s">
        <v>50</v>
      </c>
      <c r="D19" s="166">
        <f t="shared" si="0"/>
        <v>0</v>
      </c>
      <c r="E19" s="166"/>
      <c r="F19" s="166">
        <v>0</v>
      </c>
      <c r="G19" s="51"/>
      <c r="H19" s="51"/>
      <c r="I19" s="51"/>
      <c r="J19" s="51"/>
      <c r="K19" s="51"/>
      <c r="L19" s="51"/>
      <c r="N19" s="51"/>
    </row>
    <row r="20" ht="19.95" customHeight="1" spans="1:14">
      <c r="A20" s="82"/>
      <c r="B20" s="173"/>
      <c r="C20" s="165" t="s">
        <v>51</v>
      </c>
      <c r="D20" s="166">
        <f t="shared" si="0"/>
        <v>0</v>
      </c>
      <c r="E20" s="166"/>
      <c r="F20" s="166">
        <v>0</v>
      </c>
      <c r="G20" s="51"/>
      <c r="H20" s="51"/>
      <c r="I20" s="51"/>
      <c r="J20" s="51"/>
      <c r="K20" s="51"/>
      <c r="L20" s="51"/>
      <c r="M20" s="51"/>
      <c r="N20" s="51"/>
    </row>
    <row r="21" ht="19.95" customHeight="1" spans="1:13">
      <c r="A21" s="82"/>
      <c r="B21" s="173"/>
      <c r="C21" s="165" t="s">
        <v>52</v>
      </c>
      <c r="D21" s="166">
        <f t="shared" si="0"/>
        <v>0</v>
      </c>
      <c r="E21" s="166"/>
      <c r="F21" s="166">
        <v>0</v>
      </c>
      <c r="G21" s="51"/>
      <c r="H21" s="51"/>
      <c r="I21" s="51"/>
      <c r="J21" s="51"/>
      <c r="K21" s="51"/>
      <c r="L21" s="51"/>
      <c r="M21" s="51"/>
    </row>
    <row r="22" ht="19.95" customHeight="1" spans="1:11">
      <c r="A22" s="82"/>
      <c r="B22" s="173"/>
      <c r="C22" s="165" t="s">
        <v>53</v>
      </c>
      <c r="D22" s="166">
        <f t="shared" si="0"/>
        <v>0</v>
      </c>
      <c r="E22" s="166"/>
      <c r="F22" s="166">
        <v>0</v>
      </c>
      <c r="G22" s="51"/>
      <c r="H22" s="51"/>
      <c r="I22" s="51"/>
      <c r="J22" s="51"/>
      <c r="K22" s="51"/>
    </row>
    <row r="23" ht="19.95" customHeight="1" spans="1:8">
      <c r="A23" s="82"/>
      <c r="B23" s="173"/>
      <c r="C23" s="165" t="s">
        <v>54</v>
      </c>
      <c r="D23" s="166">
        <f t="shared" si="0"/>
        <v>0</v>
      </c>
      <c r="E23" s="166"/>
      <c r="F23" s="166">
        <v>0</v>
      </c>
      <c r="G23" s="51"/>
      <c r="H23" s="51"/>
    </row>
    <row r="24" ht="19.95" customHeight="1" spans="1:8">
      <c r="A24" s="82"/>
      <c r="B24" s="173"/>
      <c r="C24" s="48" t="s">
        <v>55</v>
      </c>
      <c r="D24" s="166">
        <f t="shared" si="0"/>
        <v>0</v>
      </c>
      <c r="E24" s="166"/>
      <c r="F24" s="166">
        <v>0</v>
      </c>
      <c r="G24" s="51"/>
      <c r="H24" s="51"/>
    </row>
    <row r="25" ht="19.95" customHeight="1" spans="1:11">
      <c r="A25" s="82"/>
      <c r="B25" s="173"/>
      <c r="C25" s="165" t="s">
        <v>56</v>
      </c>
      <c r="D25" s="166">
        <f t="shared" si="0"/>
        <v>375787</v>
      </c>
      <c r="E25" s="166">
        <v>375787</v>
      </c>
      <c r="F25" s="166">
        <v>0</v>
      </c>
      <c r="G25" s="51"/>
      <c r="H25" s="51"/>
      <c r="I25" s="51"/>
      <c r="J25" s="51"/>
      <c r="K25" s="51"/>
    </row>
    <row r="26" ht="19.95" customHeight="1" spans="1:10">
      <c r="A26" s="82"/>
      <c r="B26" s="173"/>
      <c r="C26" s="165" t="s">
        <v>57</v>
      </c>
      <c r="D26" s="166">
        <f t="shared" si="0"/>
        <v>0</v>
      </c>
      <c r="E26" s="166"/>
      <c r="F26" s="166">
        <v>0</v>
      </c>
      <c r="G26" s="51"/>
      <c r="H26" s="51"/>
      <c r="I26" s="51"/>
      <c r="J26" s="51"/>
    </row>
    <row r="27" ht="19.95" customHeight="1" spans="1:10">
      <c r="A27" s="82"/>
      <c r="B27" s="173"/>
      <c r="C27" s="174" t="s">
        <v>58</v>
      </c>
      <c r="D27" s="166">
        <f t="shared" si="0"/>
        <v>0</v>
      </c>
      <c r="E27" s="166"/>
      <c r="F27" s="166">
        <v>0</v>
      </c>
      <c r="G27" s="51"/>
      <c r="H27" s="51"/>
      <c r="I27" s="51"/>
      <c r="J27" s="51"/>
    </row>
    <row r="28" ht="19.95" customHeight="1" spans="1:10">
      <c r="A28" s="82"/>
      <c r="B28" s="173"/>
      <c r="C28" s="165" t="s">
        <v>59</v>
      </c>
      <c r="D28" s="166">
        <f t="shared" si="0"/>
        <v>0</v>
      </c>
      <c r="E28" s="166"/>
      <c r="F28" s="166">
        <v>0</v>
      </c>
      <c r="G28" s="51"/>
      <c r="J28" s="51"/>
    </row>
    <row r="29" ht="19.95" customHeight="1" spans="1:9">
      <c r="A29" s="82"/>
      <c r="B29" s="173"/>
      <c r="C29" s="165" t="s">
        <v>60</v>
      </c>
      <c r="D29" s="166">
        <f t="shared" si="0"/>
        <v>0</v>
      </c>
      <c r="E29" s="166">
        <v>0</v>
      </c>
      <c r="F29" s="166">
        <v>0</v>
      </c>
      <c r="G29" s="51"/>
      <c r="H29" s="51"/>
      <c r="I29" s="51"/>
    </row>
    <row r="30" ht="19.95" customHeight="1" spans="1:12">
      <c r="A30" s="82"/>
      <c r="B30" s="173"/>
      <c r="C30" s="165" t="s">
        <v>61</v>
      </c>
      <c r="D30" s="166">
        <f t="shared" si="0"/>
        <v>0</v>
      </c>
      <c r="E30" s="166">
        <v>0</v>
      </c>
      <c r="F30" s="166">
        <v>0</v>
      </c>
      <c r="G30" s="51"/>
      <c r="H30" s="51"/>
      <c r="I30" s="51"/>
      <c r="J30" s="51"/>
      <c r="K30" s="51"/>
      <c r="L30" s="51"/>
    </row>
    <row r="31" ht="19.95" customHeight="1" spans="1:11">
      <c r="A31" s="82"/>
      <c r="B31" s="173"/>
      <c r="C31" s="165" t="s">
        <v>62</v>
      </c>
      <c r="D31" s="166">
        <f t="shared" si="0"/>
        <v>0</v>
      </c>
      <c r="E31" s="166">
        <v>0</v>
      </c>
      <c r="F31" s="166">
        <v>0</v>
      </c>
      <c r="G31" s="51"/>
      <c r="H31" s="51"/>
      <c r="I31" s="51"/>
      <c r="J31" s="51"/>
      <c r="K31" s="51"/>
    </row>
    <row r="32" ht="19.95" customHeight="1" spans="1:9">
      <c r="A32" s="82"/>
      <c r="B32" s="173"/>
      <c r="C32" s="174" t="s">
        <v>63</v>
      </c>
      <c r="D32" s="166">
        <f t="shared" si="0"/>
        <v>130000</v>
      </c>
      <c r="E32" s="166">
        <v>130000</v>
      </c>
      <c r="F32" s="166">
        <v>0</v>
      </c>
      <c r="G32" s="51"/>
      <c r="H32" s="51"/>
      <c r="I32" s="51"/>
    </row>
    <row r="33" ht="19.95" customHeight="1" spans="1:7">
      <c r="A33" s="82"/>
      <c r="B33" s="173"/>
      <c r="C33" s="174" t="s">
        <v>64</v>
      </c>
      <c r="D33" s="166">
        <f t="shared" si="0"/>
        <v>0</v>
      </c>
      <c r="E33" s="166">
        <v>0</v>
      </c>
      <c r="F33" s="166">
        <v>0</v>
      </c>
      <c r="G33" s="51"/>
    </row>
    <row r="34" ht="19.95" customHeight="1" spans="1:6">
      <c r="A34" s="16" t="s">
        <v>65</v>
      </c>
      <c r="B34" s="175">
        <f>SUM(B6,B9)</f>
        <v>67280580</v>
      </c>
      <c r="C34" s="43" t="s">
        <v>66</v>
      </c>
      <c r="D34" s="166">
        <f t="shared" ref="D34:F34" si="1">SUM(D6:D33)</f>
        <v>67280580</v>
      </c>
      <c r="E34" s="166">
        <f t="shared" si="1"/>
        <v>67280580</v>
      </c>
      <c r="F34" s="166">
        <f t="shared" si="1"/>
        <v>0</v>
      </c>
    </row>
    <row r="35" customHeight="1" spans="2:3">
      <c r="B35" s="51"/>
      <c r="C35" s="51"/>
    </row>
    <row r="36" customHeight="1" spans="2:2">
      <c r="B36" s="51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A3" sqref="$A3:$XFD5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6" customHeight="1" spans="1:6">
      <c r="A1" s="52" t="s">
        <v>120</v>
      </c>
      <c r="B1" s="52"/>
      <c r="C1" s="52"/>
      <c r="D1" s="52"/>
      <c r="E1" s="52"/>
      <c r="F1" s="52"/>
    </row>
    <row r="2" ht="25.05" customHeight="1" spans="1:6">
      <c r="A2" s="72" t="str">
        <f>(部门基本情况表!A2)</f>
        <v>编报单位：万荣县林业局</v>
      </c>
      <c r="B2" s="72"/>
      <c r="C2" s="72"/>
      <c r="F2" s="41" t="s">
        <v>26</v>
      </c>
    </row>
    <row r="3" ht="33.45" customHeight="1" spans="1:6">
      <c r="A3" s="10" t="s">
        <v>121</v>
      </c>
      <c r="B3" s="154"/>
      <c r="C3" s="74"/>
      <c r="D3" s="75" t="s">
        <v>106</v>
      </c>
      <c r="E3" s="75" t="s">
        <v>107</v>
      </c>
      <c r="F3" s="75" t="s">
        <v>108</v>
      </c>
    </row>
    <row r="4" ht="33.45" customHeight="1" spans="1:6">
      <c r="A4" s="16" t="s">
        <v>73</v>
      </c>
      <c r="B4" s="43" t="s">
        <v>74</v>
      </c>
      <c r="C4" s="56" t="s">
        <v>122</v>
      </c>
      <c r="D4" s="75"/>
      <c r="E4" s="75"/>
      <c r="F4" s="75"/>
    </row>
    <row r="5" ht="33.45" customHeight="1" spans="1:6">
      <c r="A5" s="157"/>
      <c r="B5" s="155"/>
      <c r="C5" s="156" t="s">
        <v>24</v>
      </c>
      <c r="D5" s="146">
        <f>SUM(E5:F5)</f>
        <v>0</v>
      </c>
      <c r="E5" s="146">
        <f>SUM(E6:E21)</f>
        <v>0</v>
      </c>
      <c r="F5" s="146">
        <f>SUM(F6:F21)</f>
        <v>0</v>
      </c>
    </row>
    <row r="6" ht="33" customHeight="1" spans="1:6">
      <c r="A6" s="105"/>
      <c r="B6" s="105"/>
      <c r="C6" s="105"/>
      <c r="D6" s="146">
        <f t="shared" ref="D6:D21" si="0">SUM(E6:F6)</f>
        <v>0</v>
      </c>
      <c r="E6" s="146"/>
      <c r="F6" s="146"/>
    </row>
    <row r="7" ht="33" customHeight="1" spans="1:6">
      <c r="A7" s="105"/>
      <c r="B7" s="105"/>
      <c r="C7" s="105"/>
      <c r="D7" s="146">
        <f t="shared" si="0"/>
        <v>0</v>
      </c>
      <c r="E7" s="146"/>
      <c r="F7" s="146"/>
    </row>
    <row r="8" ht="33" customHeight="1" spans="1:6">
      <c r="A8" s="105"/>
      <c r="B8" s="105"/>
      <c r="C8" s="105"/>
      <c r="D8" s="146">
        <f t="shared" si="0"/>
        <v>0</v>
      </c>
      <c r="E8" s="146"/>
      <c r="F8" s="146"/>
    </row>
    <row r="9" ht="33" customHeight="1" spans="1:6">
      <c r="A9" s="105"/>
      <c r="B9" s="105"/>
      <c r="C9" s="105"/>
      <c r="D9" s="146">
        <f t="shared" si="0"/>
        <v>0</v>
      </c>
      <c r="E9" s="146"/>
      <c r="F9" s="146"/>
    </row>
    <row r="10" ht="33" customHeight="1" spans="1:6">
      <c r="A10" s="157"/>
      <c r="B10" s="155"/>
      <c r="C10" s="156"/>
      <c r="D10" s="146">
        <f t="shared" si="0"/>
        <v>0</v>
      </c>
      <c r="E10" s="146"/>
      <c r="F10" s="146"/>
    </row>
    <row r="11" ht="33" customHeight="1" spans="1:6">
      <c r="A11" s="157"/>
      <c r="B11" s="155"/>
      <c r="C11" s="156"/>
      <c r="D11" s="146">
        <f t="shared" si="0"/>
        <v>0</v>
      </c>
      <c r="E11" s="146"/>
      <c r="F11" s="146"/>
    </row>
    <row r="12" ht="33" customHeight="1" spans="1:6">
      <c r="A12" s="157"/>
      <c r="B12" s="155"/>
      <c r="C12" s="156"/>
      <c r="D12" s="146">
        <f t="shared" si="0"/>
        <v>0</v>
      </c>
      <c r="E12" s="146"/>
      <c r="F12" s="146"/>
    </row>
    <row r="13" ht="33" customHeight="1" spans="1:6">
      <c r="A13" s="157"/>
      <c r="B13" s="157"/>
      <c r="C13" s="157"/>
      <c r="D13" s="146">
        <f t="shared" si="0"/>
        <v>0</v>
      </c>
      <c r="E13" s="146"/>
      <c r="F13" s="146"/>
    </row>
    <row r="14" ht="33" customHeight="1" spans="1:6">
      <c r="A14" s="157"/>
      <c r="B14" s="157"/>
      <c r="C14" s="157"/>
      <c r="D14" s="146">
        <f t="shared" si="0"/>
        <v>0</v>
      </c>
      <c r="E14" s="146"/>
      <c r="F14" s="146"/>
    </row>
    <row r="15" ht="33" customHeight="1" spans="1:6">
      <c r="A15" s="157"/>
      <c r="B15" s="157"/>
      <c r="C15" s="157"/>
      <c r="D15" s="146">
        <f t="shared" si="0"/>
        <v>0</v>
      </c>
      <c r="E15" s="146"/>
      <c r="F15" s="146"/>
    </row>
    <row r="16" ht="33" customHeight="1" spans="1:6">
      <c r="A16" s="157"/>
      <c r="B16" s="157"/>
      <c r="C16" s="157"/>
      <c r="D16" s="146">
        <f t="shared" si="0"/>
        <v>0</v>
      </c>
      <c r="E16" s="146"/>
      <c r="F16" s="146"/>
    </row>
    <row r="17" ht="33" customHeight="1" spans="1:6">
      <c r="A17" s="157"/>
      <c r="B17" s="157"/>
      <c r="C17" s="157"/>
      <c r="D17" s="146">
        <f t="shared" si="0"/>
        <v>0</v>
      </c>
      <c r="E17" s="146"/>
      <c r="F17" s="146"/>
    </row>
    <row r="18" ht="33" customHeight="1" spans="1:6">
      <c r="A18" s="157"/>
      <c r="B18" s="157"/>
      <c r="C18" s="157"/>
      <c r="D18" s="146">
        <f t="shared" si="0"/>
        <v>0</v>
      </c>
      <c r="E18" s="146"/>
      <c r="F18" s="146"/>
    </row>
    <row r="19" ht="33" customHeight="1" spans="1:6">
      <c r="A19" s="157"/>
      <c r="B19" s="157"/>
      <c r="C19" s="157"/>
      <c r="D19" s="146">
        <f t="shared" si="0"/>
        <v>0</v>
      </c>
      <c r="E19" s="146"/>
      <c r="F19" s="146"/>
    </row>
    <row r="20" ht="33" customHeight="1" spans="1:6">
      <c r="A20" s="157"/>
      <c r="B20" s="157"/>
      <c r="C20" s="157"/>
      <c r="D20" s="146">
        <f t="shared" si="0"/>
        <v>0</v>
      </c>
      <c r="E20" s="146"/>
      <c r="F20" s="146"/>
    </row>
    <row r="21" ht="33" customHeight="1" spans="1:6">
      <c r="A21" s="157"/>
      <c r="B21" s="157"/>
      <c r="C21" s="157"/>
      <c r="D21" s="146">
        <f t="shared" si="0"/>
        <v>0</v>
      </c>
      <c r="E21" s="146"/>
      <c r="F21" s="146"/>
    </row>
    <row r="22" customHeight="1" spans="2:4">
      <c r="B22" s="51"/>
      <c r="C22" s="51"/>
      <c r="D22" s="51"/>
    </row>
    <row r="23" customHeight="1" spans="2:3">
      <c r="B23" s="51"/>
      <c r="C23" s="51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56"/>
  <sheetViews>
    <sheetView showGridLines="0" showZeros="0" workbookViewId="0">
      <selection activeCell="F5" sqref="F5"/>
    </sheetView>
  </sheetViews>
  <sheetFormatPr defaultColWidth="9.12222222222222" defaultRowHeight="12.75" customHeight="1" outlineLevelCol="5"/>
  <cols>
    <col min="1" max="1" width="11.3777777777778" customWidth="1"/>
    <col min="2" max="2" width="18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52" t="s">
        <v>123</v>
      </c>
      <c r="B1" s="52"/>
      <c r="C1" s="52"/>
      <c r="D1" s="52"/>
      <c r="E1" s="52"/>
      <c r="F1" s="52"/>
    </row>
    <row r="2" ht="28.5" customHeight="1" spans="1:6">
      <c r="A2" s="72" t="str">
        <f>(部门基本情况表!A2)</f>
        <v>编报单位：万荣县林业局</v>
      </c>
      <c r="B2" s="72"/>
      <c r="C2" s="72"/>
      <c r="D2" s="72"/>
      <c r="F2" s="41" t="s">
        <v>26</v>
      </c>
    </row>
    <row r="3" ht="33" customHeight="1" spans="1:6">
      <c r="A3" s="10" t="s">
        <v>124</v>
      </c>
      <c r="B3" s="154"/>
      <c r="C3" s="74"/>
      <c r="D3" s="75" t="s">
        <v>106</v>
      </c>
      <c r="E3" s="75" t="s">
        <v>107</v>
      </c>
      <c r="F3" s="75" t="s">
        <v>108</v>
      </c>
    </row>
    <row r="4" ht="33" customHeight="1" spans="1:6">
      <c r="A4" s="16" t="s">
        <v>73</v>
      </c>
      <c r="B4" s="43" t="s">
        <v>74</v>
      </c>
      <c r="C4" s="56" t="s">
        <v>122</v>
      </c>
      <c r="D4" s="75"/>
      <c r="E4" s="75"/>
      <c r="F4" s="75"/>
    </row>
    <row r="5" ht="33" customHeight="1" spans="1:6">
      <c r="A5" s="155"/>
      <c r="B5" s="155"/>
      <c r="C5" s="156" t="s">
        <v>125</v>
      </c>
      <c r="D5" s="50">
        <f>SUM(E5:F5)</f>
        <v>67280580</v>
      </c>
      <c r="E5" s="50">
        <f>SUM(E6:E24)</f>
        <v>5388080</v>
      </c>
      <c r="F5" s="50">
        <f>SUM(F6:F56)</f>
        <v>61892500</v>
      </c>
    </row>
    <row r="6" ht="33" customHeight="1" spans="1:6">
      <c r="A6" s="105" t="str">
        <f>'一般公共预算财政拨款基本及项目经济分类总表（八）'!A6</f>
        <v>2130201</v>
      </c>
      <c r="B6" s="105" t="str">
        <f>'一般公共预算财政拨款基本及项目经济分类总表（八）'!B6</f>
        <v>行政运行</v>
      </c>
      <c r="C6" s="105" t="str">
        <f>'一般公共预算财政拨款基本及项目经济分类总表（八）'!C6</f>
        <v>林业局基本支出</v>
      </c>
      <c r="D6" s="50">
        <f t="shared" ref="D6:D17" si="0">SUM(E6:F6)</f>
        <v>802246</v>
      </c>
      <c r="E6" s="50">
        <f>SUM('一般公共预算财政拨款基本及项目经济分类总表（八）'!E6)</f>
        <v>802246</v>
      </c>
      <c r="F6" s="50"/>
    </row>
    <row r="7" ht="33" customHeight="1" spans="1:6">
      <c r="A7" s="105" t="str">
        <f>'一般公共预算财政拨款基本及项目经济分类总表（八）'!A7</f>
        <v>2130204</v>
      </c>
      <c r="B7" s="105" t="str">
        <f>'一般公共预算财政拨款基本及项目经济分类总表（八）'!B7</f>
        <v>事业机构</v>
      </c>
      <c r="C7" s="105" t="str">
        <f>'一般公共预算财政拨款基本及项目经济分类总表（八）'!C7</f>
        <v>林草中心基本支出</v>
      </c>
      <c r="D7" s="50">
        <f t="shared" si="0"/>
        <v>3292588</v>
      </c>
      <c r="E7" s="50">
        <f>SUM('一般公共预算财政拨款基本及项目经济分类总表（八）'!E7)</f>
        <v>3292588</v>
      </c>
      <c r="F7" s="50"/>
    </row>
    <row r="8" ht="33" customHeight="1" spans="1:6">
      <c r="A8" s="105" t="str">
        <f>'一般公共预算财政拨款基本及项目经济分类总表（八）'!A8</f>
        <v>2080505</v>
      </c>
      <c r="B8" s="105" t="str">
        <f>'一般公共预算财政拨款基本及项目经济分类总表（八）'!B8</f>
        <v>机关事业单位基本养老保险缴费支出</v>
      </c>
      <c r="C8" s="105" t="str">
        <f>'一般公共预算财政拨款基本及项目经济分类总表（八）'!C8</f>
        <v>机关事业单位基本养老       保险缴费</v>
      </c>
      <c r="D8" s="50">
        <f t="shared" si="0"/>
        <v>524203</v>
      </c>
      <c r="E8" s="50">
        <f>SUM('一般公共预算财政拨款基本及项目经济分类总表（八）'!E8)</f>
        <v>524203</v>
      </c>
      <c r="F8" s="50"/>
    </row>
    <row r="9" ht="33" customHeight="1" spans="1:6">
      <c r="A9" s="105" t="str">
        <f>'一般公共预算财政拨款基本及项目经济分类总表（八）'!A9</f>
        <v>2080506</v>
      </c>
      <c r="B9" s="105" t="str">
        <f>'一般公共预算财政拨款基本及项目经济分类总表（八）'!B9</f>
        <v>机关事业单位职业年金缴费支出</v>
      </c>
      <c r="C9" s="105" t="str">
        <f>'一般公共预算财政拨款基本及项目经济分类总表（八）'!C9</f>
        <v>职业年金缴费</v>
      </c>
      <c r="D9" s="50">
        <f t="shared" si="0"/>
        <v>158000</v>
      </c>
      <c r="E9" s="50">
        <f>SUM('一般公共预算财政拨款基本及项目经济分类总表（八）'!E9)</f>
        <v>158000</v>
      </c>
      <c r="F9" s="50"/>
    </row>
    <row r="10" ht="33" customHeight="1" spans="1:6">
      <c r="A10" s="105" t="str">
        <f>'一般公共预算财政拨款基本及项目经济分类总表（八）'!A10</f>
        <v>2089999</v>
      </c>
      <c r="B10" s="105" t="str">
        <f>'一般公共预算财政拨款基本及项目经济分类总表（八）'!B10</f>
        <v>其他社会保障和就业支出</v>
      </c>
      <c r="C10" s="105" t="str">
        <f>'一般公共预算财政拨款基本及项目经济分类总表（八）'!C10</f>
        <v>失业、工伤保险缴费</v>
      </c>
      <c r="D10" s="50">
        <f t="shared" si="0"/>
        <v>22299</v>
      </c>
      <c r="E10" s="50">
        <f>SUM('一般公共预算财政拨款基本及项目经济分类总表（八）'!E10)</f>
        <v>22299</v>
      </c>
      <c r="F10" s="50"/>
    </row>
    <row r="11" ht="33" customHeight="1" spans="1:6">
      <c r="A11" s="105" t="str">
        <f>'一般公共预算财政拨款基本及项目经济分类总表（八）'!A11</f>
        <v>2101101</v>
      </c>
      <c r="B11" s="105" t="str">
        <f>'一般公共预算财政拨款基本及项目经济分类总表（八）'!B11</f>
        <v>行政单位医疗</v>
      </c>
      <c r="C11" s="105" t="str">
        <f>'一般公共预算财政拨款基本及项目经济分类总表（八）'!C11</f>
        <v>职工基本医疗保险缴费</v>
      </c>
      <c r="D11" s="50">
        <f t="shared" si="0"/>
        <v>38395</v>
      </c>
      <c r="E11" s="50">
        <f>SUM('一般公共预算财政拨款基本及项目经济分类总表（八）'!E11)</f>
        <v>38395</v>
      </c>
      <c r="F11" s="50"/>
    </row>
    <row r="12" ht="33" customHeight="1" spans="1:6">
      <c r="A12" s="105" t="str">
        <f>'一般公共预算财政拨款基本及项目经济分类总表（八）'!A12</f>
        <v>2101102</v>
      </c>
      <c r="B12" s="105" t="str">
        <f>'一般公共预算财政拨款基本及项目经济分类总表（八）'!B12</f>
        <v>事业单位医疗</v>
      </c>
      <c r="C12" s="105" t="str">
        <f>'一般公共预算财政拨款基本及项目经济分类总表（八）'!C12</f>
        <v>职工基本医疗保险缴费</v>
      </c>
      <c r="D12" s="50">
        <f t="shared" si="0"/>
        <v>174562</v>
      </c>
      <c r="E12" s="50">
        <f>SUM('一般公共预算财政拨款基本及项目经济分类总表（八）'!E12)</f>
        <v>174562</v>
      </c>
      <c r="F12" s="50"/>
    </row>
    <row r="13" ht="33" customHeight="1" spans="1:6">
      <c r="A13" s="105" t="str">
        <f>'一般公共预算财政拨款基本及项目经济分类总表（八）'!A13</f>
        <v>2210201</v>
      </c>
      <c r="B13" s="105" t="str">
        <f>'一般公共预算财政拨款基本及项目经济分类总表（八）'!B13</f>
        <v>住房公积金</v>
      </c>
      <c r="C13" s="105" t="str">
        <f>'一般公共预算财政拨款基本及项目经济分类总表（八）'!C13</f>
        <v>住房公积金</v>
      </c>
      <c r="D13" s="50">
        <f t="shared" si="0"/>
        <v>375787</v>
      </c>
      <c r="E13" s="50">
        <f>SUM('一般公共预算财政拨款基本及项目经济分类总表（八）'!E13)</f>
        <v>375787</v>
      </c>
      <c r="F13" s="50"/>
    </row>
    <row r="14" ht="33" customHeight="1" spans="1:6">
      <c r="A14" s="105">
        <f>'一般公共预算财政拨款基本及项目经济分类总表（八）'!A14</f>
        <v>2080899</v>
      </c>
      <c r="B14" s="105" t="str">
        <f>'一般公共预算财政拨款基本及项目经济分类总表（八）'!B14</f>
        <v>其他优抚支出</v>
      </c>
      <c r="C14" s="105" t="str">
        <f>'一般公共预算财政拨款基本及项目经济分类总表（八）'!C14</f>
        <v>遗属人员补助金</v>
      </c>
      <c r="D14" s="50">
        <f t="shared" si="0"/>
        <v>120000</v>
      </c>
      <c r="E14" s="50"/>
      <c r="F14" s="50">
        <f>SUM('一般公共预算财政拨款基本及项目经济分类总表（八）'!F14)</f>
        <v>120000</v>
      </c>
    </row>
    <row r="15" ht="33" customHeight="1" spans="1:6">
      <c r="A15" s="105" t="str">
        <f>'一般公共预算财政拨款基本及项目经济分类总表（八）'!A15</f>
        <v>2130202</v>
      </c>
      <c r="B15" s="105" t="str">
        <f>'一般公共预算财政拨款基本及项目经济分类总表（八）'!B15</f>
        <v>一般行政管理事务</v>
      </c>
      <c r="C15" s="105" t="str">
        <f>'一般公共预算财政拨款基本及项目经济分类总表（八）'!C15</f>
        <v>林业管理事务</v>
      </c>
      <c r="D15" s="50">
        <f t="shared" si="0"/>
        <v>130000</v>
      </c>
      <c r="E15" s="50">
        <f>SUM('一般公共预算财政拨款基本及项目经济分类总表（八）'!E16)</f>
        <v>0</v>
      </c>
      <c r="F15" s="50">
        <f>SUM('一般公共预算财政拨款基本及项目经济分类总表（八）'!F15)</f>
        <v>130000</v>
      </c>
    </row>
    <row r="16" ht="33" customHeight="1" spans="1:6">
      <c r="A16" s="105" t="str">
        <f>'一般公共预算财政拨款基本及项目经济分类总表（八）'!A16</f>
        <v>2130213</v>
      </c>
      <c r="B16" s="105" t="str">
        <f>'一般公共预算财政拨款基本及项目经济分类总表（八）'!B16</f>
        <v>执法与监督</v>
      </c>
      <c r="C16" s="105" t="str">
        <f>'一般公共预算财政拨款基本及项目经济分类总表（八）'!C16</f>
        <v>森林防火专项支出</v>
      </c>
      <c r="D16" s="50">
        <f t="shared" si="0"/>
        <v>700000</v>
      </c>
      <c r="E16" s="50"/>
      <c r="F16" s="50">
        <f>SUM('一般公共预算财政拨款基本及项目经济分类总表（八）'!F16)</f>
        <v>700000</v>
      </c>
    </row>
    <row r="17" ht="33" customHeight="1" spans="1:6">
      <c r="A17" s="105" t="str">
        <f>'一般公共预算财政拨款基本及项目经济分类总表（八）'!A17</f>
        <v>2130213</v>
      </c>
      <c r="B17" s="105" t="str">
        <f>'一般公共预算财政拨款基本及项目经济分类总表（八）'!B17</f>
        <v>执法与监督</v>
      </c>
      <c r="C17" s="105" t="str">
        <f>'一般公共预算财政拨款基本及项目经济分类总表（八）'!C17</f>
        <v>森林防火视频监控系统建设项目</v>
      </c>
      <c r="D17" s="50">
        <f t="shared" si="0"/>
        <v>3755000</v>
      </c>
      <c r="E17" s="50"/>
      <c r="F17" s="50">
        <f>SUM('一般公共预算财政拨款基本及项目经济分类总表（八）'!F17)</f>
        <v>3755000</v>
      </c>
    </row>
    <row r="18" ht="33" customHeight="1" spans="1:6">
      <c r="A18" s="105" t="str">
        <f>'一般公共预算财政拨款基本及项目经济分类总表（八）'!A18</f>
        <v>2320399</v>
      </c>
      <c r="B18" s="105" t="str">
        <f>'一般公共预算财政拨款基本及项目经济分类总表（八）'!B18</f>
        <v>地方政府其他一般债务付息支出</v>
      </c>
      <c r="C18" s="105" t="str">
        <f>'一般公共预算财政拨款基本及项目经济分类总表（八）'!C18</f>
        <v>偿还林业五期项目付息</v>
      </c>
      <c r="D18" s="50">
        <f t="shared" ref="D18:D24" si="1">SUM(E18:F18)</f>
        <v>130000</v>
      </c>
      <c r="E18" s="50"/>
      <c r="F18" s="50">
        <f>SUM('一般公共预算财政拨款基本及项目经济分类总表（八）'!F18)</f>
        <v>130000</v>
      </c>
    </row>
    <row r="19" ht="33" customHeight="1" spans="1:6">
      <c r="A19" s="105" t="str">
        <f>'一般公共预算财政拨款基本及项目经济分类总表（八）'!A19</f>
        <v>2130299</v>
      </c>
      <c r="B19" s="105" t="str">
        <f>'一般公共预算财政拨款基本及项目经济分类总表（八）'!B19</f>
        <v>其他林业和草原支出</v>
      </c>
      <c r="C19" s="105" t="str">
        <f>'一般公共预算财政拨款基本及项目经济分类总表（八）'!C19</f>
        <v>偿还林业五期项目还本</v>
      </c>
      <c r="D19" s="50">
        <f t="shared" si="1"/>
        <v>220000</v>
      </c>
      <c r="E19" s="50"/>
      <c r="F19" s="50">
        <f>SUM('一般公共预算财政拨款基本及项目经济分类总表（八）'!F19)</f>
        <v>220000</v>
      </c>
    </row>
    <row r="20" ht="33" customHeight="1" spans="1:6">
      <c r="A20" s="105" t="str">
        <f>'一般公共预算财政拨款基本及项目经济分类总表（八）'!A20</f>
        <v>2130299</v>
      </c>
      <c r="B20" s="105" t="str">
        <f>'一般公共预算财政拨款基本及项目经济分类总表（八）'!B20</f>
        <v>其他林业和草原支出</v>
      </c>
      <c r="C20" s="105" t="str">
        <f>'一般公共预算财政拨款基本及项目经济分类总表（八）'!C20</f>
        <v>通道绿化租地款</v>
      </c>
      <c r="D20" s="50">
        <f t="shared" si="1"/>
        <v>1610000</v>
      </c>
      <c r="E20" s="50"/>
      <c r="F20" s="50">
        <f>SUM('一般公共预算财政拨款基本及项目经济分类总表（八）'!F20)</f>
        <v>1610000</v>
      </c>
    </row>
    <row r="21" ht="33" customHeight="1" spans="1:6">
      <c r="A21" s="105" t="str">
        <f>'一般公共预算财政拨款基本及项目经济分类总表（八）'!A21</f>
        <v>2130299</v>
      </c>
      <c r="B21" s="105" t="str">
        <f>'一般公共预算财政拨款基本及项目经济分类总表（八）'!B21</f>
        <v>其他林业和草原支出</v>
      </c>
      <c r="C21" s="105" t="str">
        <f>'一般公共预算财政拨款基本及项目经济分类总表（八）'!C21</f>
        <v>森林保险保费县级配套</v>
      </c>
      <c r="D21" s="50">
        <f t="shared" si="1"/>
        <v>3100</v>
      </c>
      <c r="E21" s="50"/>
      <c r="F21" s="50">
        <f>SUM('一般公共预算财政拨款基本及项目经济分类总表（八）'!F21)</f>
        <v>3100</v>
      </c>
    </row>
    <row r="22" ht="32" customHeight="1" spans="1:6">
      <c r="A22" s="105" t="str">
        <f>'一般公共预算财政拨款基本及项目经济分类总表（八）'!A22</f>
        <v>2130299</v>
      </c>
      <c r="B22" s="105" t="str">
        <f>'一般公共预算财政拨款基本及项目经济分类总表（八）'!B22</f>
        <v>其他林业和草原支出</v>
      </c>
      <c r="C22" s="105" t="str">
        <f>'一般公共预算财政拨款基本及项目经济分类总表（八）'!C22</f>
        <v>2022年孤峰山林木灌溉工程项目</v>
      </c>
      <c r="D22" s="50">
        <f t="shared" si="1"/>
        <v>1362800</v>
      </c>
      <c r="E22" s="50"/>
      <c r="F22" s="50">
        <f>SUM('一般公共预算财政拨款基本及项目经济分类总表（八）'!F22)</f>
        <v>1362800</v>
      </c>
    </row>
    <row r="23" ht="32" customHeight="1" spans="1:6">
      <c r="A23" s="105" t="str">
        <f>'一般公共预算财政拨款基本及项目经济分类总表（八）'!A23</f>
        <v>2130299</v>
      </c>
      <c r="B23" s="105" t="str">
        <f>'一般公共预算财政拨款基本及项目经济分类总表（八）'!B23</f>
        <v>其他林业和草原支出</v>
      </c>
      <c r="C23" s="105" t="str">
        <f>'一般公共预算财政拨款基本及项目经济分类总表（八）'!C23</f>
        <v>2022年孤峰山封山育林工程项目</v>
      </c>
      <c r="D23" s="50">
        <f t="shared" si="1"/>
        <v>360300</v>
      </c>
      <c r="E23" s="50"/>
      <c r="F23" s="50">
        <f>SUM('一般公共预算财政拨款基本及项目经济分类总表（八）'!F23)</f>
        <v>360300</v>
      </c>
    </row>
    <row r="24" ht="32" customHeight="1" spans="1:6">
      <c r="A24" s="105" t="str">
        <f>'一般公共预算财政拨款基本及项目经济分类总表（八）'!A24</f>
        <v>2130299</v>
      </c>
      <c r="B24" s="105" t="str">
        <f>'一般公共预算财政拨款基本及项目经济分类总表（八）'!B24</f>
        <v>其他林业和草原支出</v>
      </c>
      <c r="C24" s="105" t="str">
        <f>'一般公共预算财政拨款基本及项目经济分类总表（八）'!C24</f>
        <v>2022年造林绿化空间评估项目</v>
      </c>
      <c r="D24" s="50">
        <f t="shared" si="1"/>
        <v>257800</v>
      </c>
      <c r="E24" s="50"/>
      <c r="F24" s="50">
        <f>SUM('一般公共预算财政拨款基本及项目经济分类总表（八）'!F24)</f>
        <v>257800</v>
      </c>
    </row>
    <row r="25" ht="32" customHeight="1" spans="1:6">
      <c r="A25" s="105" t="str">
        <f>'一般公共预算财政拨款基本及项目经济分类总表（八）'!A25</f>
        <v>2130299</v>
      </c>
      <c r="B25" s="105" t="str">
        <f>'一般公共预算财政拨款基本及项目经济分类总表（八）'!B25</f>
        <v>其他林业和草原支出</v>
      </c>
      <c r="C25" s="105" t="str">
        <f>'一般公共预算财政拨款基本及项目经济分类总表（八）'!C25</f>
        <v>2019年三北防护林项目</v>
      </c>
      <c r="D25" s="50">
        <f t="shared" ref="D25:D59" si="2">SUM(E25:F25)</f>
        <v>933800</v>
      </c>
      <c r="E25" s="50"/>
      <c r="F25" s="50">
        <f>SUM('一般公共预算财政拨款基本及项目经济分类总表（八）'!F25)</f>
        <v>933800</v>
      </c>
    </row>
    <row r="26" ht="32" customHeight="1" spans="1:6">
      <c r="A26" s="105" t="str">
        <f>'一般公共预算财政拨款基本及项目经济分类总表（八）'!A26</f>
        <v>2130299</v>
      </c>
      <c r="B26" s="105" t="str">
        <f>'一般公共预算财政拨款基本及项目经济分类总表（八）'!B26</f>
        <v>其他林业和草原支出</v>
      </c>
      <c r="C26" s="105" t="str">
        <f>'一般公共预算财政拨款基本及项目经济分类总表（八）'!C26</f>
        <v>2019年孤峰山彩叶树种造林工程项目</v>
      </c>
      <c r="D26" s="50">
        <f t="shared" si="2"/>
        <v>229000</v>
      </c>
      <c r="E26" s="50"/>
      <c r="F26" s="50">
        <f>SUM('一般公共预算财政拨款基本及项目经济分类总表（八）'!F26)</f>
        <v>229000</v>
      </c>
    </row>
    <row r="27" ht="32" customHeight="1" spans="1:6">
      <c r="A27" s="105" t="str">
        <f>'一般公共预算财政拨款基本及项目经济分类总表（八）'!A27</f>
        <v>2130299</v>
      </c>
      <c r="B27" s="105" t="str">
        <f>'一般公共预算财政拨款基本及项目经济分类总表（八）'!B27</f>
        <v>其他林业和草原支出</v>
      </c>
      <c r="C27" s="105" t="str">
        <f>'一般公共预算财政拨款基本及项目经济分类总表（八）'!C27</f>
        <v>2020年黄河流域荒坡沙地生态修复工程项目</v>
      </c>
      <c r="D27" s="50">
        <f t="shared" si="2"/>
        <v>1633000</v>
      </c>
      <c r="E27" s="50"/>
      <c r="F27" s="50">
        <f>SUM('一般公共预算财政拨款基本及项目经济分类总表（八）'!F27)</f>
        <v>1633000</v>
      </c>
    </row>
    <row r="28" ht="43.2" customHeight="1" spans="1:6">
      <c r="A28" s="105" t="str">
        <f>'一般公共预算财政拨款基本及项目经济分类总表（八）'!A28</f>
        <v>2130299</v>
      </c>
      <c r="B28" s="105" t="str">
        <f>'一般公共预算财政拨款基本及项目经济分类总表（八）'!B28</f>
        <v>其他林业和草原支出</v>
      </c>
      <c r="C28" s="105" t="str">
        <f>'一般公共预算财政拨款基本及项目经济分类总表（八）'!C28</f>
        <v>2020年后土祠后门通道及周边护坡打孔绿化工程项目</v>
      </c>
      <c r="D28" s="50">
        <f t="shared" si="2"/>
        <v>101000</v>
      </c>
      <c r="E28" s="50"/>
      <c r="F28" s="50">
        <f>SUM('一般公共预算财政拨款基本及项目经济分类总表（八）'!F28)</f>
        <v>101000</v>
      </c>
    </row>
    <row r="29" ht="33" customHeight="1" spans="1:6">
      <c r="A29" s="105" t="str">
        <f>'一般公共预算财政拨款基本及项目经济分类总表（八）'!A29</f>
        <v>2130299</v>
      </c>
      <c r="B29" s="105" t="str">
        <f>'一般公共预算财政拨款基本及项目经济分类总表（八）'!B29</f>
        <v>其他林业和草原支出</v>
      </c>
      <c r="C29" s="105" t="str">
        <f>'一般公共预算财政拨款基本及项目经济分类总表（八）'!C29</f>
        <v>2020年康庄、高速引线、李后路、运稷路、209国道、苹果主题公园、生态修复等9项工程绿化项目</v>
      </c>
      <c r="D29" s="50">
        <f t="shared" si="2"/>
        <v>3495300</v>
      </c>
      <c r="E29" s="50"/>
      <c r="F29" s="50">
        <f>SUM('一般公共预算财政拨款基本及项目经济分类总表（八）'!F29)</f>
        <v>3495300</v>
      </c>
    </row>
    <row r="30" ht="33" customHeight="1" spans="1:6">
      <c r="A30" s="105" t="str">
        <f>'一般公共预算财政拨款基本及项目经济分类总表（八）'!A30</f>
        <v>2130299</v>
      </c>
      <c r="B30" s="105" t="str">
        <f>'一般公共预算财政拨款基本及项目经济分类总表（八）'!B30</f>
        <v>其他林业和草原支出</v>
      </c>
      <c r="C30" s="105" t="str">
        <f>'一般公共预算财政拨款基本及项目经济分类总表（八）'!C30</f>
        <v>2020年沿黄旅游公路环保监测点周围绿化工程项目</v>
      </c>
      <c r="D30" s="50">
        <f t="shared" si="2"/>
        <v>197800</v>
      </c>
      <c r="E30" s="50"/>
      <c r="F30" s="50">
        <f>SUM('一般公共预算财政拨款基本及项目经济分类总表（八）'!F30)</f>
        <v>197800</v>
      </c>
    </row>
    <row r="31" ht="33" customHeight="1" spans="1:6">
      <c r="A31" s="105" t="str">
        <f>'一般公共预算财政拨款基本及项目经济分类总表（八）'!A31</f>
        <v>2130299</v>
      </c>
      <c r="B31" s="105" t="str">
        <f>'一般公共预算财政拨款基本及项目经济分类总表（八）'!B31</f>
        <v>其他林业和草原支出</v>
      </c>
      <c r="C31" s="105" t="str">
        <f>'一般公共预算财政拨款基本及项目经济分类总表（八）'!C31</f>
        <v>2020年湿地鸟类观测台建设工程项目</v>
      </c>
      <c r="D31" s="50">
        <f t="shared" si="2"/>
        <v>181100</v>
      </c>
      <c r="E31" s="50"/>
      <c r="F31" s="50">
        <f>SUM('一般公共预算财政拨款基本及项目经济分类总表（八）'!F31)</f>
        <v>181100</v>
      </c>
    </row>
    <row r="32" ht="33" customHeight="1" spans="1:6">
      <c r="A32" s="105" t="str">
        <f>'一般公共预算财政拨款基本及项目经济分类总表（八）'!A32</f>
        <v>2130299</v>
      </c>
      <c r="B32" s="105" t="str">
        <f>'一般公共预算财政拨款基本及项目经济分类总表（八）'!B32</f>
        <v>其他林业和草原支出</v>
      </c>
      <c r="C32" s="105" t="str">
        <f>'一般公共预算财政拨款基本及项目经济分类总表（八）'!C32</f>
        <v>2021年重点绿化工程</v>
      </c>
      <c r="D32" s="50">
        <f t="shared" si="2"/>
        <v>7138900</v>
      </c>
      <c r="E32" s="50"/>
      <c r="F32" s="50">
        <f>SUM('一般公共预算财政拨款基本及项目经济分类总表（八）'!F32)</f>
        <v>7138900</v>
      </c>
    </row>
    <row r="33" ht="33" customHeight="1" spans="1:6">
      <c r="A33" s="105" t="str">
        <f>'一般公共预算财政拨款基本及项目经济分类总表（八）'!A33</f>
        <v>2130299</v>
      </c>
      <c r="B33" s="105" t="str">
        <f>'一般公共预算财政拨款基本及项目经济分类总表（八）'!B33</f>
        <v>其他林业和草原支出</v>
      </c>
      <c r="C33" s="105" t="str">
        <f>'一般公共预算财政拨款基本及项目经济分类总表（八）'!C33</f>
        <v>2021年万荣县沿黄旅游路二期（第二、三部分）绿化工程项目</v>
      </c>
      <c r="D33" s="50">
        <f t="shared" si="2"/>
        <v>6050100</v>
      </c>
      <c r="E33" s="50"/>
      <c r="F33" s="50">
        <f>SUM('一般公共预算财政拨款基本及项目经济分类总表（八）'!F33)</f>
        <v>6050100</v>
      </c>
    </row>
    <row r="34" ht="33" customHeight="1" spans="1:6">
      <c r="A34" s="105" t="str">
        <f>'一般公共预算财政拨款基本及项目经济分类总表（八）'!A34</f>
        <v>2130299</v>
      </c>
      <c r="B34" s="105" t="str">
        <f>'一般公共预算财政拨款基本及项目经济分类总表（八）'!B34</f>
        <v>其他林业和草原支出</v>
      </c>
      <c r="C34" s="105" t="str">
        <f>'一般公共预算财政拨款基本及项目经济分类总表（八）'!C34</f>
        <v>2021年后土祠周边生态修复绿化工程项目</v>
      </c>
      <c r="D34" s="50">
        <f t="shared" si="2"/>
        <v>400200</v>
      </c>
      <c r="E34" s="50"/>
      <c r="F34" s="50">
        <f>SUM('一般公共预算财政拨款基本及项目经济分类总表（八）'!F34)</f>
        <v>400200</v>
      </c>
    </row>
    <row r="35" ht="33" customHeight="1" spans="1:6">
      <c r="A35" s="105" t="str">
        <f>'一般公共预算财政拨款基本及项目经济分类总表（八）'!A35</f>
        <v>2130299</v>
      </c>
      <c r="B35" s="105" t="str">
        <f>'一般公共预算财政拨款基本及项目经济分类总表（八）'!B35</f>
        <v>其他林业和草原支出</v>
      </c>
      <c r="C35" s="105" t="str">
        <f>'一般公共预算财政拨款基本及项目经济分类总表（八）'!C35</f>
        <v>2021年万荣县临猗交界处绿化工程项目</v>
      </c>
      <c r="D35" s="50">
        <f t="shared" si="2"/>
        <v>378900</v>
      </c>
      <c r="E35" s="50"/>
      <c r="F35" s="50">
        <f>SUM('一般公共预算财政拨款基本及项目经济分类总表（八）'!F35)</f>
        <v>378900</v>
      </c>
    </row>
    <row r="36" ht="33" customHeight="1" spans="1:6">
      <c r="A36" s="105" t="str">
        <f>'一般公共预算财政拨款基本及项目经济分类总表（八）'!A36</f>
        <v>2130299</v>
      </c>
      <c r="B36" s="105" t="str">
        <f>'一般公共预算财政拨款基本及项目经济分类总表（八）'!B36</f>
        <v>其他林业和草原支出</v>
      </c>
      <c r="C36" s="105" t="str">
        <f>'一般公共预算财政拨款基本及项目经济分类总表（八）'!C36</f>
        <v>2021年皇甫－袁家庄通道绿化工程项目</v>
      </c>
      <c r="D36" s="50">
        <f t="shared" si="2"/>
        <v>595700</v>
      </c>
      <c r="E36" s="50"/>
      <c r="F36" s="50">
        <f>SUM('一般公共预算财政拨款基本及项目经济分类总表（八）'!F36)</f>
        <v>595700</v>
      </c>
    </row>
    <row r="37" ht="33" customHeight="1" spans="1:6">
      <c r="A37" s="105" t="str">
        <f>'一般公共预算财政拨款基本及项目经济分类总表（八）'!A37</f>
        <v>2130299</v>
      </c>
      <c r="B37" s="105" t="str">
        <f>'一般公共预算财政拨款基本及项目经济分类总表（八）'!B37</f>
        <v>其他林业和草原支出</v>
      </c>
      <c r="C37" s="105" t="str">
        <f>'一般公共预算财政拨款基本及项目经济分类总表（八）'!C37</f>
        <v>2022年森林城市创建总体规划项目</v>
      </c>
      <c r="D37" s="50">
        <f t="shared" si="2"/>
        <v>327600</v>
      </c>
      <c r="E37" s="50"/>
      <c r="F37" s="50">
        <f>SUM('一般公共预算财政拨款基本及项目经济分类总表（八）'!F37)</f>
        <v>327600</v>
      </c>
    </row>
    <row r="38" ht="33" customHeight="1" spans="1:6">
      <c r="A38" s="105" t="str">
        <f>'一般公共预算财政拨款基本及项目经济分类总表（八）'!A38</f>
        <v>2130299</v>
      </c>
      <c r="B38" s="105" t="str">
        <f>'一般公共预算财政拨款基本及项目经济分类总表（八）'!B38</f>
        <v>其他林业和草原支出</v>
      </c>
      <c r="C38" s="105" t="str">
        <f>'一般公共预算财政拨款基本及项目经济分类总表（八）'!C38</f>
        <v>2022年裴运线南张至薛李段通道绿化工程项目</v>
      </c>
      <c r="D38" s="50">
        <f t="shared" si="2"/>
        <v>6020000</v>
      </c>
      <c r="E38" s="50"/>
      <c r="F38" s="50">
        <f>SUM('一般公共预算财政拨款基本及项目经济分类总表（八）'!F38)</f>
        <v>6020000</v>
      </c>
    </row>
    <row r="39" ht="33" customHeight="1" spans="1:6">
      <c r="A39" s="105" t="str">
        <f>'一般公共预算财政拨款基本及项目经济分类总表（八）'!A39</f>
        <v>2130299</v>
      </c>
      <c r="B39" s="105" t="str">
        <f>'一般公共预算财政拨款基本及项目经济分类总表（八）'!B39</f>
        <v>其他林业和草原支出</v>
      </c>
      <c r="C39" s="105" t="str">
        <f>'一般公共预算财政拨款基本及项目经济分类总表（八）'!C39</f>
        <v>2022年万荣县南外环道路绿化工程项目</v>
      </c>
      <c r="D39" s="50">
        <f t="shared" si="2"/>
        <v>5272800</v>
      </c>
      <c r="E39" s="50"/>
      <c r="F39" s="50">
        <f>SUM('一般公共预算财政拨款基本及项目经济分类总表（八）'!F39)</f>
        <v>5272800</v>
      </c>
    </row>
    <row r="40" ht="33" customHeight="1" spans="1:6">
      <c r="A40" s="105" t="str">
        <f>'一般公共预算财政拨款基本及项目经济分类总表（八）'!A40</f>
        <v>2130299</v>
      </c>
      <c r="B40" s="105" t="str">
        <f>'一般公共预算财政拨款基本及项目经济分类总表（八）'!B40</f>
        <v>其他林业和草原支出</v>
      </c>
      <c r="C40" s="105" t="str">
        <f>'一般公共预算财政拨款基本及项目经济分类总表（八）'!C40</f>
        <v>2022年北环街（华康北路-运稷路）绿化提升改造项目</v>
      </c>
      <c r="D40" s="50">
        <f t="shared" si="2"/>
        <v>4363200</v>
      </c>
      <c r="E40" s="50"/>
      <c r="F40" s="50">
        <f>SUM('一般公共预算财政拨款基本及项目经济分类总表（八）'!F40)</f>
        <v>4363200</v>
      </c>
    </row>
    <row r="41" ht="33" customHeight="1" spans="1:6">
      <c r="A41" s="105" t="str">
        <f>'一般公共预算财政拨款基本及项目经济分类总表（八）'!A41</f>
        <v>2130299</v>
      </c>
      <c r="B41" s="105" t="str">
        <f>'一般公共预算财政拨款基本及项目经济分类总表（八）'!B41</f>
        <v>其他林业和草原支出</v>
      </c>
      <c r="C41" s="105" t="str">
        <f>'一般公共预算财政拨款基本及项目经济分类总表（八）'!C41</f>
        <v>2022年沿黄旅游路第三部分建设工程（支线李家大院至羊道）绿化项目</v>
      </c>
      <c r="D41" s="50">
        <f t="shared" si="2"/>
        <v>840000</v>
      </c>
      <c r="E41" s="50"/>
      <c r="F41" s="50">
        <f>SUM('一般公共预算财政拨款基本及项目经济分类总表（八）'!F41)</f>
        <v>840000</v>
      </c>
    </row>
    <row r="42" ht="33" customHeight="1" spans="1:6">
      <c r="A42" s="105" t="str">
        <f>'一般公共预算财政拨款基本及项目经济分类总表（八）'!A42</f>
        <v>2130299</v>
      </c>
      <c r="B42" s="105" t="str">
        <f>'一般公共预算财政拨款基本及项目经济分类总表（八）'!B42</f>
        <v>其他林业和草原支出</v>
      </c>
      <c r="C42" s="105" t="str">
        <f>'一般公共预算财政拨款基本及项目经济分类总表（八）'!C42</f>
        <v>2022年万荣县李后路209国道至偏店提档升级绿化工程项目</v>
      </c>
      <c r="D42" s="50">
        <f t="shared" si="2"/>
        <v>153200</v>
      </c>
      <c r="E42" s="50"/>
      <c r="F42" s="50">
        <f>SUM('一般公共预算财政拨款基本及项目经济分类总表（八）'!F42)</f>
        <v>153200</v>
      </c>
    </row>
    <row r="43" ht="33" customHeight="1" spans="1:6">
      <c r="A43" s="105" t="str">
        <f>'一般公共预算财政拨款基本及项目经济分类总表（八）'!A43</f>
        <v>2130299</v>
      </c>
      <c r="B43" s="105" t="str">
        <f>'一般公共预算财政拨款基本及项目经济分类总表（八）'!B43</f>
        <v>其他林业和草原支出</v>
      </c>
      <c r="C43" s="105" t="str">
        <f>'一般公共预算财政拨款基本及项目经济分类总表（八）'!C43</f>
        <v>2022年沿黄旅游公路第三部分（李家大院至羊道）绿化工程（200m标准段）项目</v>
      </c>
      <c r="D43" s="50">
        <f t="shared" si="2"/>
        <v>61900</v>
      </c>
      <c r="E43" s="50"/>
      <c r="F43" s="50">
        <f>SUM('一般公共预算财政拨款基本及项目经济分类总表（八）'!F43)</f>
        <v>61900</v>
      </c>
    </row>
    <row r="44" ht="33" customHeight="1" spans="1:6">
      <c r="A44" s="105" t="str">
        <f>'一般公共预算财政拨款基本及项目经济分类总表（八）'!A44</f>
        <v>2130299</v>
      </c>
      <c r="B44" s="105" t="str">
        <f>'一般公共预算财政拨款基本及项目经济分类总表（八）'!B44</f>
        <v>其他林业和草原支出</v>
      </c>
      <c r="C44" s="105" t="str">
        <f>'一般公共预算财政拨款基本及项目经济分类总表（八）'!C44</f>
        <v>2022年万荣县闫景高速引线提档升级绿化工程项目</v>
      </c>
      <c r="D44" s="50">
        <f t="shared" si="2"/>
        <v>79600</v>
      </c>
      <c r="E44" s="50"/>
      <c r="F44" s="50">
        <f>SUM('一般公共预算财政拨款基本及项目经济分类总表（八）'!F44)</f>
        <v>79600</v>
      </c>
    </row>
    <row r="45" ht="33" customHeight="1" spans="1:6">
      <c r="A45" s="105" t="str">
        <f>'一般公共预算财政拨款基本及项目经济分类总表（八）'!A45</f>
        <v>2130299</v>
      </c>
      <c r="B45" s="105" t="str">
        <f>'一般公共预算财政拨款基本及项目经济分类总表（八）'!B45</f>
        <v>其他林业和草原支出</v>
      </c>
      <c r="C45" s="105" t="str">
        <f>'一般公共预算财政拨款基本及项目经济分类总表（八）'!C45</f>
        <v>2022年玉泉物流北路西路道路绿化工程项目</v>
      </c>
      <c r="D45" s="50">
        <f t="shared" si="2"/>
        <v>180000</v>
      </c>
      <c r="E45" s="50"/>
      <c r="F45" s="50">
        <f>SUM('一般公共预算财政拨款基本及项目经济分类总表（八）'!F45)</f>
        <v>180000</v>
      </c>
    </row>
    <row r="46" ht="33" customHeight="1" spans="1:6">
      <c r="A46" s="105" t="str">
        <f>'一般公共预算财政拨款基本及项目经济分类总表（八）'!A46</f>
        <v>2130299</v>
      </c>
      <c r="B46" s="105" t="str">
        <f>'一般公共预算财政拨款基本及项目经济分类总表（八）'!B46</f>
        <v>其他林业和草原支出</v>
      </c>
      <c r="C46" s="105" t="str">
        <f>'一般公共预算财政拨款基本及项目经济分类总表（八）'!C46</f>
        <v>2022年孤峰山主路彩叶树种工程项目</v>
      </c>
      <c r="D46" s="50">
        <f t="shared" si="2"/>
        <v>383000</v>
      </c>
      <c r="E46" s="50"/>
      <c r="F46" s="50">
        <f>SUM('一般公共预算财政拨款基本及项目经济分类总表（八）'!F46)</f>
        <v>383000</v>
      </c>
    </row>
    <row r="47" ht="33" customHeight="1" spans="1:6">
      <c r="A47" s="105" t="str">
        <f>'一般公共预算财政拨款基本及项目经济分类总表（八）'!A47</f>
        <v>2130299</v>
      </c>
      <c r="B47" s="105" t="str">
        <f>'一般公共预算财政拨款基本及项目经济分类总表（八）'!B47</f>
        <v>其他林业和草原支出</v>
      </c>
      <c r="C47" s="105" t="str">
        <f>'一般公共预算财政拨款基本及项目经济分类总表（八）'!C47</f>
        <v>2023年万荣县太贾-里望-通化苗木移植项目</v>
      </c>
      <c r="D47" s="50">
        <f t="shared" si="2"/>
        <v>1240900</v>
      </c>
      <c r="E47" s="50"/>
      <c r="F47" s="50">
        <f>SUM('一般公共预算财政拨款基本及项目经济分类总表（八）'!F47)</f>
        <v>1240900</v>
      </c>
    </row>
    <row r="48" ht="33" customHeight="1" spans="1:6">
      <c r="A48" s="105" t="str">
        <f>'一般公共预算财政拨款基本及项目经济分类总表（八）'!A48</f>
        <v>2130299</v>
      </c>
      <c r="B48" s="105" t="str">
        <f>'一般公共预算财政拨款基本及项目经济分类总表（八）'!B48</f>
        <v>其他林业和草原支出</v>
      </c>
      <c r="C48" s="105" t="str">
        <f>'一般公共预算财政拨款基本及项目经济分类总表（八）'!C48</f>
        <v>2023年高三线绿化提升项目</v>
      </c>
      <c r="D48" s="50">
        <f t="shared" si="2"/>
        <v>2915000</v>
      </c>
      <c r="E48" s="50"/>
      <c r="F48" s="50">
        <f>SUM('一般公共预算财政拨款基本及项目经济分类总表（八）'!F48)</f>
        <v>2915000</v>
      </c>
    </row>
    <row r="49" ht="33" customHeight="1" spans="1:6">
      <c r="A49" s="105" t="str">
        <f>'一般公共预算财政拨款基本及项目经济分类总表（八）'!A49</f>
        <v>2130299</v>
      </c>
      <c r="B49" s="105" t="str">
        <f>'一般公共预算财政拨款基本及项目经济分类总表（八）'!B49</f>
        <v>其他林业和草原支出</v>
      </c>
      <c r="C49" s="105" t="str">
        <f>'一般公共预算财政拨款基本及项目经济分类总表（八）'!C49</f>
        <v>2023年五坡路绿化提档升级</v>
      </c>
      <c r="D49" s="50">
        <f t="shared" si="2"/>
        <v>2140000</v>
      </c>
      <c r="E49" s="50"/>
      <c r="F49" s="50">
        <f>SUM('一般公共预算财政拨款基本及项目经济分类总表（八）'!F49)</f>
        <v>2140000</v>
      </c>
    </row>
    <row r="50" ht="33" customHeight="1" spans="1:6">
      <c r="A50" s="105" t="str">
        <f>'一般公共预算财政拨款基本及项目经济分类总表（八）'!A50</f>
        <v>2130299</v>
      </c>
      <c r="B50" s="105" t="str">
        <f>'一般公共预算财政拨款基本及项目经济分类总表（八）'!B50</f>
        <v>其他林业和草原支出</v>
      </c>
      <c r="C50" s="105" t="str">
        <f>'一般公共预算财政拨款基本及项目经济分类总表（八）'!C50</f>
        <v>2023年秦村-小风线道路绿化项目</v>
      </c>
      <c r="D50" s="50">
        <f t="shared" si="2"/>
        <v>1638000</v>
      </c>
      <c r="E50" s="50"/>
      <c r="F50" s="50">
        <f>SUM('一般公共预算财政拨款基本及项目经济分类总表（八）'!F50)</f>
        <v>1638000</v>
      </c>
    </row>
    <row r="51" ht="33" customHeight="1" spans="1:6">
      <c r="A51" s="105" t="str">
        <f>'一般公共预算财政拨款基本及项目经济分类总表（八）'!A51</f>
        <v>2130299</v>
      </c>
      <c r="B51" s="105" t="str">
        <f>'一般公共预算财政拨款基本及项目经济分类总表（八）'!B51</f>
        <v>其他林业和草原支出</v>
      </c>
      <c r="C51" s="105" t="str">
        <f>'一般公共预算财政拨款基本及项目经济分类总表（八）'!C51</f>
        <v>2023年李后路(偏店-王正)段绿化提升项目</v>
      </c>
      <c r="D51" s="50">
        <f t="shared" si="2"/>
        <v>2050000</v>
      </c>
      <c r="E51" s="50"/>
      <c r="F51" s="50">
        <f>SUM('一般公共预算财政拨款基本及项目经济分类总表（八）'!F51)</f>
        <v>2050000</v>
      </c>
    </row>
    <row r="52" ht="33" customHeight="1" spans="1:6">
      <c r="A52" s="105" t="str">
        <f>'一般公共预算财政拨款基本及项目经济分类总表（八）'!A52</f>
        <v>2130299</v>
      </c>
      <c r="B52" s="105" t="str">
        <f>'一般公共预算财政拨款基本及项目经济分类总表（八）'!B52</f>
        <v>其他林业和草原支出</v>
      </c>
      <c r="C52" s="105" t="str">
        <f>'一般公共预算财政拨款基本及项目经济分类总表（八）'!C52</f>
        <v>2023年荣河镇西环线（临河-周王）段绿化提升项目</v>
      </c>
      <c r="D52" s="50">
        <f t="shared" si="2"/>
        <v>2200000</v>
      </c>
      <c r="E52" s="50"/>
      <c r="F52" s="50">
        <f>SUM('一般公共预算财政拨款基本及项目经济分类总表（八）'!F52)</f>
        <v>2200000</v>
      </c>
    </row>
    <row r="53" ht="33" customHeight="1" spans="1:6">
      <c r="A53" s="105" t="str">
        <f>'一般公共预算财政拨款基本及项目经济分类总表（八）'!A53</f>
        <v>2130299</v>
      </c>
      <c r="B53" s="105" t="str">
        <f>'一般公共预算财政拨款基本及项目经济分类总表（八）'!B53</f>
        <v>其他林业和草原支出</v>
      </c>
      <c r="C53" s="105" t="str">
        <f>'一般公共预算财政拨款基本及项目经济分类总表（八）'!C53</f>
        <v>2023年裴运线(南张街道)段道路绿化提升项目</v>
      </c>
      <c r="D53" s="50">
        <f t="shared" si="2"/>
        <v>298500</v>
      </c>
      <c r="E53" s="50"/>
      <c r="F53" s="50">
        <f>SUM('一般公共预算财政拨款基本及项目经济分类总表（八）'!F53)</f>
        <v>298500</v>
      </c>
    </row>
    <row r="54" ht="33" customHeight="1" spans="1:6">
      <c r="A54" s="105" t="str">
        <f>'一般公共预算财政拨款基本及项目经济分类总表（八）'!A54</f>
        <v>2130299</v>
      </c>
      <c r="B54" s="105" t="str">
        <f>'一般公共预算财政拨款基本及项目经济分类总表（八）'!B54</f>
        <v>其他林业和草原支出</v>
      </c>
      <c r="C54" s="105" t="str">
        <f>'一般公共预算财政拨款基本及项目经济分类总表（八）'!C54</f>
        <v>2023年闫景高速口和荣河谢村坡绿化提升项目</v>
      </c>
      <c r="D54" s="50">
        <f t="shared" si="2"/>
        <v>295000</v>
      </c>
      <c r="E54" s="50"/>
      <c r="F54" s="50">
        <f>SUM('一般公共预算财政拨款基本及项目经济分类总表（八）'!F54)</f>
        <v>295000</v>
      </c>
    </row>
    <row r="55" ht="33" customHeight="1" spans="1:6">
      <c r="A55" s="105" t="str">
        <f>'一般公共预算财政拨款基本及项目经济分类总表（八）'!A55</f>
        <v>2130299</v>
      </c>
      <c r="B55" s="105" t="str">
        <f>'一般公共预算财政拨款基本及项目经济分类总表（八）'!B55</f>
        <v>其他林业和草原支出</v>
      </c>
      <c r="C55" s="105" t="str">
        <f>'一般公共预算财政拨款基本及项目经济分类总表（八）'!C55</f>
        <v>2023年柳家院通村路通道绿化工程项目</v>
      </c>
      <c r="D55" s="50">
        <f t="shared" si="2"/>
        <v>1200000</v>
      </c>
      <c r="E55" s="50"/>
      <c r="F55" s="50">
        <f>SUM('一般公共预算财政拨款基本及项目经济分类总表（八）'!F55)</f>
        <v>1200000</v>
      </c>
    </row>
    <row r="56" ht="33" customHeight="1" spans="1:6">
      <c r="A56" s="105" t="str">
        <f>'一般公共预算财政拨款基本及项目经济分类总表（八）'!A56</f>
        <v>2130299</v>
      </c>
      <c r="B56" s="105" t="str">
        <f>'一般公共预算财政拨款基本及项目经济分类总表（八）'!B56</f>
        <v>其他林业和草原支出</v>
      </c>
      <c r="C56" s="105" t="str">
        <f>'一般公共预算财政拨款基本及项目经济分类总表（八）'!C56</f>
        <v>2023年王显高速口至范家项目</v>
      </c>
      <c r="D56" s="50">
        <f t="shared" si="2"/>
        <v>250000</v>
      </c>
      <c r="E56" s="50"/>
      <c r="F56" s="50">
        <f>SUM('一般公共预算财政拨款基本及项目经济分类总表（八）'!F56)</f>
        <v>250000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3" workbookViewId="0">
      <selection activeCell="D21" sqref="D21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52" t="s">
        <v>126</v>
      </c>
      <c r="B1" s="52"/>
      <c r="C1" s="52"/>
      <c r="D1" s="52"/>
    </row>
    <row r="2" ht="22.5" customHeight="1" spans="1:4">
      <c r="A2" s="72" t="str">
        <f>(部门基本情况表!A2)</f>
        <v>编报单位：万荣县林业局</v>
      </c>
      <c r="B2" s="72"/>
      <c r="C2" s="72"/>
      <c r="D2" s="73" t="s">
        <v>26</v>
      </c>
    </row>
    <row r="3" ht="28.95" customHeight="1" spans="1:4">
      <c r="A3" s="42" t="s">
        <v>127</v>
      </c>
      <c r="B3" s="42" t="s">
        <v>128</v>
      </c>
      <c r="C3" s="42" t="s">
        <v>127</v>
      </c>
      <c r="D3" s="42" t="s">
        <v>128</v>
      </c>
    </row>
    <row r="4" ht="21.6" customHeight="1" spans="1:4">
      <c r="A4" s="140" t="s">
        <v>24</v>
      </c>
      <c r="B4" s="141">
        <f>SUM(B5,D5,B16,B22)</f>
        <v>5388080</v>
      </c>
      <c r="C4" s="142"/>
      <c r="D4" s="143"/>
    </row>
    <row r="5" ht="21.6" customHeight="1" spans="1:4">
      <c r="A5" s="144" t="s">
        <v>129</v>
      </c>
      <c r="B5" s="145">
        <f>SUM(B6:B15)</f>
        <v>5009437</v>
      </c>
      <c r="C5" s="144" t="s">
        <v>130</v>
      </c>
      <c r="D5" s="146">
        <f>SUM(D6,D23,D26)</f>
        <v>378643</v>
      </c>
    </row>
    <row r="6" ht="21.6" customHeight="1" spans="1:4">
      <c r="A6" s="144" t="s">
        <v>131</v>
      </c>
      <c r="B6" s="145">
        <v>1981523</v>
      </c>
      <c r="C6" s="144" t="s">
        <v>132</v>
      </c>
      <c r="D6" s="146">
        <f>SUM(D7:D22)</f>
        <v>175200</v>
      </c>
    </row>
    <row r="7" ht="21.6" customHeight="1" spans="1:4">
      <c r="A7" s="144" t="s">
        <v>133</v>
      </c>
      <c r="B7" s="145">
        <v>548128</v>
      </c>
      <c r="C7" s="144" t="s">
        <v>134</v>
      </c>
      <c r="D7" s="146">
        <v>56200</v>
      </c>
    </row>
    <row r="8" ht="21.6" customHeight="1" spans="1:4">
      <c r="A8" s="147" t="s">
        <v>135</v>
      </c>
      <c r="B8" s="145">
        <v>1009320</v>
      </c>
      <c r="C8" s="144" t="s">
        <v>136</v>
      </c>
      <c r="D8" s="146">
        <v>15000</v>
      </c>
    </row>
    <row r="9" ht="21.6" customHeight="1" spans="1:4">
      <c r="A9" s="148" t="s">
        <v>137</v>
      </c>
      <c r="B9" s="145">
        <v>177220</v>
      </c>
      <c r="C9" s="144" t="s">
        <v>138</v>
      </c>
      <c r="D9" s="146">
        <v>1600</v>
      </c>
    </row>
    <row r="10" ht="21.6" customHeight="1" spans="1:4">
      <c r="A10" s="148" t="s">
        <v>139</v>
      </c>
      <c r="B10" s="145">
        <v>524203</v>
      </c>
      <c r="C10" s="148" t="s">
        <v>140</v>
      </c>
      <c r="D10" s="146">
        <v>53200</v>
      </c>
    </row>
    <row r="11" ht="21.6" customHeight="1" spans="1:4">
      <c r="A11" s="148" t="s">
        <v>141</v>
      </c>
      <c r="B11" s="145">
        <v>212957</v>
      </c>
      <c r="C11" s="148" t="s">
        <v>142</v>
      </c>
      <c r="D11" s="146">
        <v>5000</v>
      </c>
    </row>
    <row r="12" ht="21.6" customHeight="1" spans="1:4">
      <c r="A12" s="148" t="s">
        <v>143</v>
      </c>
      <c r="B12" s="145">
        <v>158000</v>
      </c>
      <c r="C12" s="148" t="s">
        <v>144</v>
      </c>
      <c r="D12" s="146"/>
    </row>
    <row r="13" ht="21.6" customHeight="1" spans="1:4">
      <c r="A13" s="148" t="s">
        <v>145</v>
      </c>
      <c r="B13" s="145">
        <v>22299</v>
      </c>
      <c r="C13" s="148" t="s">
        <v>146</v>
      </c>
      <c r="D13" s="146"/>
    </row>
    <row r="14" ht="21.6" customHeight="1" spans="1:4">
      <c r="A14" s="147" t="s">
        <v>147</v>
      </c>
      <c r="B14" s="145">
        <v>375787</v>
      </c>
      <c r="C14" s="148" t="s">
        <v>148</v>
      </c>
      <c r="D14" s="146"/>
    </row>
    <row r="15" ht="21.6" customHeight="1" spans="1:4">
      <c r="A15" s="147" t="s">
        <v>149</v>
      </c>
      <c r="B15" s="145"/>
      <c r="C15" s="148" t="s">
        <v>150</v>
      </c>
      <c r="D15" s="146"/>
    </row>
    <row r="16" ht="21.6" customHeight="1" spans="1:4">
      <c r="A16" s="148" t="s">
        <v>151</v>
      </c>
      <c r="B16" s="145">
        <f>SUM(B17:B21)</f>
        <v>0</v>
      </c>
      <c r="C16" s="149" t="s">
        <v>152</v>
      </c>
      <c r="D16" s="146"/>
    </row>
    <row r="17" ht="21.6" customHeight="1" spans="1:4">
      <c r="A17" s="148" t="s">
        <v>153</v>
      </c>
      <c r="B17" s="146"/>
      <c r="C17" s="149" t="s">
        <v>154</v>
      </c>
      <c r="D17" s="146"/>
    </row>
    <row r="18" ht="21.6" customHeight="1" spans="1:4">
      <c r="A18" s="148" t="s">
        <v>155</v>
      </c>
      <c r="B18" s="146"/>
      <c r="C18" s="148" t="s">
        <v>156</v>
      </c>
      <c r="D18" s="146">
        <v>2000</v>
      </c>
    </row>
    <row r="19" ht="21.6" customHeight="1" spans="1:4">
      <c r="A19" s="148" t="s">
        <v>157</v>
      </c>
      <c r="B19" s="146"/>
      <c r="C19" s="148" t="s">
        <v>158</v>
      </c>
      <c r="D19" s="146">
        <v>0</v>
      </c>
    </row>
    <row r="20" ht="21.6" customHeight="1" spans="1:4">
      <c r="A20" s="148" t="s">
        <v>159</v>
      </c>
      <c r="B20" s="146"/>
      <c r="C20" s="148" t="s">
        <v>160</v>
      </c>
      <c r="D20" s="146">
        <v>0</v>
      </c>
    </row>
    <row r="21" ht="21.6" customHeight="1" spans="1:4">
      <c r="A21" s="148" t="s">
        <v>161</v>
      </c>
      <c r="B21" s="146"/>
      <c r="C21" s="150" t="s">
        <v>162</v>
      </c>
      <c r="D21" s="146">
        <v>42200</v>
      </c>
    </row>
    <row r="22" ht="21.6" customHeight="1" spans="1:4">
      <c r="A22" s="147" t="s">
        <v>163</v>
      </c>
      <c r="B22" s="146">
        <f>SUM(B23:B25)</f>
        <v>0</v>
      </c>
      <c r="C22" s="148" t="s">
        <v>164</v>
      </c>
      <c r="D22" s="151"/>
    </row>
    <row r="23" ht="21.6" customHeight="1" spans="1:4">
      <c r="A23" s="147" t="s">
        <v>165</v>
      </c>
      <c r="B23" s="146"/>
      <c r="C23" s="148" t="s">
        <v>166</v>
      </c>
      <c r="D23" s="146">
        <f>SUM(D24:D25)</f>
        <v>61939</v>
      </c>
    </row>
    <row r="24" ht="21.6" customHeight="1" spans="1:4">
      <c r="A24" s="147" t="s">
        <v>167</v>
      </c>
      <c r="B24" s="146"/>
      <c r="C24" s="148" t="s">
        <v>168</v>
      </c>
      <c r="D24" s="151">
        <v>33785</v>
      </c>
    </row>
    <row r="25" ht="21.6" customHeight="1" spans="1:4">
      <c r="A25" s="147" t="s">
        <v>169</v>
      </c>
      <c r="B25" s="146"/>
      <c r="C25" s="147" t="s">
        <v>170</v>
      </c>
      <c r="D25" s="151">
        <v>28154</v>
      </c>
    </row>
    <row r="26" ht="21.6" customHeight="1" spans="1:4">
      <c r="A26" s="148"/>
      <c r="B26" s="152"/>
      <c r="C26" s="144" t="s">
        <v>171</v>
      </c>
      <c r="D26" s="151">
        <f>SUM(D27:D31)</f>
        <v>141504</v>
      </c>
    </row>
    <row r="27" ht="21.6" customHeight="1" spans="1:4">
      <c r="A27" s="148"/>
      <c r="B27" s="152"/>
      <c r="C27" s="144" t="s">
        <v>172</v>
      </c>
      <c r="D27" s="151">
        <v>28000</v>
      </c>
    </row>
    <row r="28" ht="21.6" customHeight="1" spans="1:4">
      <c r="A28" s="148"/>
      <c r="B28" s="152"/>
      <c r="C28" s="148" t="s">
        <v>173</v>
      </c>
      <c r="D28" s="151">
        <v>42000</v>
      </c>
    </row>
    <row r="29" ht="21.6" customHeight="1" spans="1:4">
      <c r="A29" s="148"/>
      <c r="B29" s="152"/>
      <c r="C29" s="148" t="s">
        <v>174</v>
      </c>
      <c r="D29" s="151">
        <v>20500</v>
      </c>
    </row>
    <row r="30" ht="21.6" customHeight="1" spans="1:4">
      <c r="A30" s="148"/>
      <c r="B30" s="152"/>
      <c r="C30" s="148" t="s">
        <v>175</v>
      </c>
      <c r="D30" s="151">
        <v>51004</v>
      </c>
    </row>
    <row r="31" ht="21.6" customHeight="1" spans="1:4">
      <c r="A31" s="144"/>
      <c r="B31" s="153"/>
      <c r="C31" s="148" t="s">
        <v>176</v>
      </c>
      <c r="D31" s="146"/>
    </row>
  </sheetData>
  <mergeCells count="3">
    <mergeCell ref="A1:D1"/>
    <mergeCell ref="A2:C2"/>
    <mergeCell ref="B4:D4"/>
  </mergeCells>
  <printOptions horizontalCentered="1" verticalCentered="1"/>
  <pageMargins left="0.904166666666667" right="0.904166666666667" top="1.02291666666667" bottom="0.94375" header="0.786805555555556" footer="0.275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56"/>
  <sheetViews>
    <sheetView workbookViewId="0">
      <pane xSplit="6" ySplit="5" topLeftCell="G50" activePane="bottomRight" state="frozen"/>
      <selection/>
      <selection pane="topRight"/>
      <selection pane="bottomLeft"/>
      <selection pane="bottomRight" activeCell="F5" sqref="F5"/>
    </sheetView>
  </sheetViews>
  <sheetFormatPr defaultColWidth="9.12222222222222" defaultRowHeight="12.75" customHeight="1"/>
  <cols>
    <col min="1" max="1" width="12.1222222222222" style="91" customWidth="1"/>
    <col min="2" max="2" width="17.3777777777778" style="91" customWidth="1"/>
    <col min="3" max="3" width="27.3777777777778" style="91" customWidth="1"/>
    <col min="4" max="4" width="14.3777777777778" style="91" customWidth="1"/>
    <col min="5" max="6" width="13.5" style="91" customWidth="1"/>
    <col min="7" max="7" width="16" style="91" customWidth="1"/>
    <col min="8" max="8" width="13" style="91" customWidth="1"/>
    <col min="9" max="9" width="13.1222222222222" style="91" customWidth="1"/>
    <col min="10" max="11" width="12" style="91" customWidth="1"/>
    <col min="12" max="12" width="11.5" style="91" customWidth="1"/>
    <col min="13" max="15" width="11.6222222222222" style="91" customWidth="1"/>
    <col min="16" max="17" width="11" style="91" customWidth="1"/>
    <col min="18" max="18" width="12.3777777777778" style="91" customWidth="1"/>
    <col min="19" max="19" width="11.8777777777778" style="91" customWidth="1"/>
    <col min="20" max="20" width="11.1222222222222" style="91" customWidth="1"/>
    <col min="21" max="21" width="10.8777777777778" style="91" customWidth="1"/>
    <col min="22" max="22" width="8.87777777777778" style="91" customWidth="1"/>
    <col min="23" max="23" width="9" style="91" customWidth="1"/>
    <col min="24" max="24" width="9.5" style="91" customWidth="1"/>
    <col min="25" max="25" width="8.5" style="91" customWidth="1"/>
    <col min="26" max="26" width="10.5" style="91" customWidth="1"/>
    <col min="27" max="27" width="10.1222222222222" style="91" customWidth="1"/>
    <col min="28" max="29" width="8" style="91" customWidth="1"/>
    <col min="30" max="30" width="10.3777777777778" style="91" customWidth="1"/>
    <col min="31" max="31" width="11.1222222222222" style="91" customWidth="1"/>
    <col min="32" max="32" width="10" style="91" customWidth="1"/>
    <col min="33" max="33" width="9.87777777777778" style="91" customWidth="1"/>
    <col min="34" max="34" width="9.37777777777778" style="91" customWidth="1"/>
    <col min="35" max="35" width="8.37777777777778" style="91" customWidth="1"/>
    <col min="36" max="36" width="8.12222222222222" style="91" customWidth="1"/>
    <col min="37" max="40" width="9.62222222222222" style="91" customWidth="1"/>
    <col min="41" max="41" width="9.5" style="91" customWidth="1"/>
    <col min="42" max="43" width="9.62222222222222" style="91" customWidth="1"/>
    <col min="44" max="44" width="13" style="91" customWidth="1"/>
    <col min="45" max="46" width="10.3777777777778" style="91" customWidth="1"/>
    <col min="47" max="47" width="8" style="91" customWidth="1"/>
    <col min="48" max="49" width="10.6222222222222" style="91" customWidth="1"/>
    <col min="50" max="50" width="8" style="91" customWidth="1"/>
    <col min="51" max="51" width="13.1666666666667" style="91" customWidth="1"/>
    <col min="52" max="52" width="9.62222222222222" style="91" customWidth="1"/>
    <col min="53" max="53" width="11.3777777777778" style="91" customWidth="1"/>
    <col min="54" max="54" width="10.1222222222222" style="91" customWidth="1"/>
    <col min="55" max="55" width="13.1666666666667" style="91" customWidth="1"/>
    <col min="56" max="57" width="10" style="91" customWidth="1"/>
    <col min="58" max="58" width="10.1222222222222" style="91" customWidth="1"/>
    <col min="59" max="59" width="10" style="91" customWidth="1"/>
    <col min="60" max="60" width="9.37777777777778" style="91" customWidth="1"/>
    <col min="61" max="61" width="10.1222222222222" style="91" customWidth="1"/>
    <col min="62" max="62" width="9.62222222222222" style="91" customWidth="1"/>
    <col min="63" max="63" width="7" style="91" customWidth="1"/>
    <col min="64" max="65" width="9.62222222222222" style="91" customWidth="1"/>
    <col min="66" max="66" width="8.62222222222222" style="91" customWidth="1"/>
    <col min="67" max="67" width="10.1222222222222" style="91" customWidth="1"/>
    <col min="68" max="68" width="11.8777777777778" style="91" customWidth="1"/>
    <col min="69" max="16384" width="9.12222222222222" style="91"/>
  </cols>
  <sheetData>
    <row r="1" ht="36" customHeight="1" spans="1:68">
      <c r="A1" s="92" t="s">
        <v>177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 t="s">
        <v>177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 t="s">
        <v>177</v>
      </c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</row>
    <row r="2" ht="28.5" customHeight="1" spans="1:68">
      <c r="A2" s="93" t="str">
        <f>(部门基本情况表!A2)</f>
        <v>编报单位：万荣县林业局</v>
      </c>
      <c r="B2" s="93"/>
      <c r="C2" s="93"/>
      <c r="G2" s="94"/>
      <c r="R2" s="94" t="s">
        <v>26</v>
      </c>
      <c r="S2" s="115" t="str">
        <f>部门基本情况表!A2</f>
        <v>编报单位：万荣县林业局</v>
      </c>
      <c r="T2" s="115"/>
      <c r="U2" s="115"/>
      <c r="V2" s="115"/>
      <c r="W2" s="115"/>
      <c r="X2" s="115"/>
      <c r="AP2" s="124" t="s">
        <v>26</v>
      </c>
      <c r="AQ2" s="124"/>
      <c r="AR2" s="125" t="str">
        <f>部门基本情况表!A2</f>
        <v>编报单位：万荣县林业局</v>
      </c>
      <c r="AS2" s="126"/>
      <c r="AT2" s="126"/>
      <c r="AU2" s="126"/>
      <c r="AV2" s="126"/>
      <c r="AW2" s="126"/>
      <c r="AX2" s="126"/>
      <c r="AY2" s="126"/>
      <c r="BM2" s="136"/>
      <c r="BN2" s="124" t="s">
        <v>26</v>
      </c>
      <c r="BO2" s="124"/>
      <c r="BP2" s="124"/>
    </row>
    <row r="3" s="88" customFormat="1" ht="41.25" customHeight="1" spans="1:68">
      <c r="A3" s="95" t="s">
        <v>29</v>
      </c>
      <c r="B3" s="95"/>
      <c r="C3" s="95"/>
      <c r="D3" s="96" t="s">
        <v>106</v>
      </c>
      <c r="E3" s="96" t="s">
        <v>107</v>
      </c>
      <c r="F3" s="96" t="s">
        <v>108</v>
      </c>
      <c r="G3" s="97" t="s">
        <v>178</v>
      </c>
      <c r="H3" s="97" t="s">
        <v>179</v>
      </c>
      <c r="I3" s="112" t="s">
        <v>180</v>
      </c>
      <c r="J3" s="113"/>
      <c r="K3" s="113"/>
      <c r="L3" s="113"/>
      <c r="M3" s="112" t="s">
        <v>181</v>
      </c>
      <c r="N3" s="113"/>
      <c r="O3" s="113"/>
      <c r="P3" s="114"/>
      <c r="Q3" s="107" t="s">
        <v>92</v>
      </c>
      <c r="R3" s="107" t="s">
        <v>182</v>
      </c>
      <c r="S3" s="116" t="s">
        <v>183</v>
      </c>
      <c r="T3" s="95" t="s">
        <v>184</v>
      </c>
      <c r="U3" s="95"/>
      <c r="V3" s="95"/>
      <c r="W3" s="95"/>
      <c r="X3" s="95"/>
      <c r="Y3" s="95"/>
      <c r="Z3" s="95"/>
      <c r="AA3" s="95"/>
      <c r="AB3" s="120" t="s">
        <v>184</v>
      </c>
      <c r="AC3" s="121"/>
      <c r="AD3" s="121"/>
      <c r="AE3" s="121"/>
      <c r="AF3" s="122"/>
      <c r="AG3" s="95" t="s">
        <v>185</v>
      </c>
      <c r="AH3" s="95" t="s">
        <v>186</v>
      </c>
      <c r="AI3" s="123" t="s">
        <v>187</v>
      </c>
      <c r="AJ3" s="121"/>
      <c r="AK3" s="122"/>
      <c r="AL3" s="95" t="s">
        <v>188</v>
      </c>
      <c r="AM3" s="95"/>
      <c r="AN3" s="95" t="s">
        <v>189</v>
      </c>
      <c r="AO3" s="95" t="s">
        <v>190</v>
      </c>
      <c r="AP3" s="95" t="s">
        <v>191</v>
      </c>
      <c r="AQ3" s="95" t="s">
        <v>192</v>
      </c>
      <c r="AR3" s="97" t="s">
        <v>193</v>
      </c>
      <c r="AS3" s="95" t="s">
        <v>194</v>
      </c>
      <c r="AT3" s="95"/>
      <c r="AU3" s="95"/>
      <c r="AV3" s="95" t="s">
        <v>195</v>
      </c>
      <c r="AW3" s="127" t="s">
        <v>196</v>
      </c>
      <c r="AX3" s="128" t="s">
        <v>197</v>
      </c>
      <c r="AY3" s="128"/>
      <c r="AZ3" s="95" t="s">
        <v>198</v>
      </c>
      <c r="BA3" s="97" t="s">
        <v>199</v>
      </c>
      <c r="BB3" s="128" t="s">
        <v>200</v>
      </c>
      <c r="BC3" s="128" t="s">
        <v>201</v>
      </c>
      <c r="BD3" s="129" t="s">
        <v>202</v>
      </c>
      <c r="BE3" s="134"/>
      <c r="BF3" s="134"/>
      <c r="BG3" s="135"/>
      <c r="BH3" s="95" t="s">
        <v>203</v>
      </c>
      <c r="BI3" s="95"/>
      <c r="BJ3" s="95"/>
      <c r="BK3" s="135" t="s">
        <v>204</v>
      </c>
      <c r="BL3" s="128" t="s">
        <v>205</v>
      </c>
      <c r="BM3" s="128"/>
      <c r="BN3" s="137" t="s">
        <v>206</v>
      </c>
      <c r="BO3" s="138"/>
      <c r="BP3" s="97" t="s">
        <v>207</v>
      </c>
    </row>
    <row r="4" s="89" customFormat="1" ht="42" customHeight="1" spans="1:80">
      <c r="A4" s="98" t="s">
        <v>73</v>
      </c>
      <c r="B4" s="99" t="s">
        <v>74</v>
      </c>
      <c r="C4" s="99" t="s">
        <v>208</v>
      </c>
      <c r="D4" s="96"/>
      <c r="E4" s="96"/>
      <c r="F4" s="96"/>
      <c r="G4" s="97" t="s">
        <v>209</v>
      </c>
      <c r="H4" s="97" t="s">
        <v>210</v>
      </c>
      <c r="I4" s="107" t="s">
        <v>211</v>
      </c>
      <c r="J4" s="107" t="s">
        <v>212</v>
      </c>
      <c r="K4" s="107" t="s">
        <v>213</v>
      </c>
      <c r="L4" s="107" t="s">
        <v>214</v>
      </c>
      <c r="M4" s="107" t="s">
        <v>215</v>
      </c>
      <c r="N4" s="107" t="s">
        <v>216</v>
      </c>
      <c r="O4" s="107" t="s">
        <v>217</v>
      </c>
      <c r="P4" s="107" t="s">
        <v>218</v>
      </c>
      <c r="Q4" s="107" t="s">
        <v>92</v>
      </c>
      <c r="R4" s="107" t="s">
        <v>182</v>
      </c>
      <c r="S4" s="97" t="s">
        <v>219</v>
      </c>
      <c r="T4" s="107" t="s">
        <v>220</v>
      </c>
      <c r="U4" s="107" t="s">
        <v>221</v>
      </c>
      <c r="V4" s="107" t="s">
        <v>222</v>
      </c>
      <c r="W4" s="107" t="s">
        <v>223</v>
      </c>
      <c r="X4" s="107" t="s">
        <v>224</v>
      </c>
      <c r="Y4" s="107" t="s">
        <v>225</v>
      </c>
      <c r="Z4" s="107" t="s">
        <v>226</v>
      </c>
      <c r="AA4" s="107" t="s">
        <v>227</v>
      </c>
      <c r="AB4" s="107" t="s">
        <v>228</v>
      </c>
      <c r="AC4" s="107" t="s">
        <v>229</v>
      </c>
      <c r="AD4" s="107" t="s">
        <v>230</v>
      </c>
      <c r="AE4" s="107" t="s">
        <v>231</v>
      </c>
      <c r="AF4" s="107" t="s">
        <v>232</v>
      </c>
      <c r="AG4" s="107" t="s">
        <v>185</v>
      </c>
      <c r="AH4" s="107" t="s">
        <v>186</v>
      </c>
      <c r="AI4" s="107" t="s">
        <v>233</v>
      </c>
      <c r="AJ4" s="107" t="s">
        <v>234</v>
      </c>
      <c r="AK4" s="107" t="s">
        <v>235</v>
      </c>
      <c r="AL4" s="107" t="s">
        <v>236</v>
      </c>
      <c r="AM4" s="107" t="s">
        <v>188</v>
      </c>
      <c r="AN4" s="107" t="s">
        <v>189</v>
      </c>
      <c r="AO4" s="107" t="s">
        <v>190</v>
      </c>
      <c r="AP4" s="107" t="s">
        <v>191</v>
      </c>
      <c r="AQ4" s="95" t="s">
        <v>192</v>
      </c>
      <c r="AR4" s="97" t="s">
        <v>193</v>
      </c>
      <c r="AS4" s="107" t="s">
        <v>237</v>
      </c>
      <c r="AT4" s="107" t="s">
        <v>238</v>
      </c>
      <c r="AU4" s="107" t="s">
        <v>239</v>
      </c>
      <c r="AV4" s="107" t="s">
        <v>195</v>
      </c>
      <c r="AW4" s="127" t="s">
        <v>196</v>
      </c>
      <c r="AX4" s="128" t="s">
        <v>240</v>
      </c>
      <c r="AY4" s="128" t="s">
        <v>241</v>
      </c>
      <c r="AZ4" s="107" t="s">
        <v>198</v>
      </c>
      <c r="BA4" s="97" t="s">
        <v>242</v>
      </c>
      <c r="BB4" s="128" t="s">
        <v>200</v>
      </c>
      <c r="BC4" s="128" t="s">
        <v>201</v>
      </c>
      <c r="BD4" s="128" t="s">
        <v>243</v>
      </c>
      <c r="BE4" s="128" t="s">
        <v>244</v>
      </c>
      <c r="BF4" s="128" t="s">
        <v>245</v>
      </c>
      <c r="BG4" s="128" t="s">
        <v>246</v>
      </c>
      <c r="BH4" s="107" t="s">
        <v>247</v>
      </c>
      <c r="BI4" s="95" t="s">
        <v>248</v>
      </c>
      <c r="BJ4" s="95" t="s">
        <v>249</v>
      </c>
      <c r="BK4" s="135" t="s">
        <v>204</v>
      </c>
      <c r="BL4" s="135" t="s">
        <v>250</v>
      </c>
      <c r="BM4" s="128" t="s">
        <v>251</v>
      </c>
      <c r="BN4" s="139" t="s">
        <v>252</v>
      </c>
      <c r="BO4" s="139" t="s">
        <v>253</v>
      </c>
      <c r="BP4" s="97" t="s">
        <v>207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</row>
    <row r="5" s="90" customFormat="1" ht="31.5" customHeight="1" spans="1:68">
      <c r="A5" s="100"/>
      <c r="B5" s="100"/>
      <c r="C5" s="101" t="s">
        <v>125</v>
      </c>
      <c r="D5" s="102">
        <f t="shared" ref="D5:D24" si="0">SUM(E5:F5)</f>
        <v>67280580</v>
      </c>
      <c r="E5" s="103">
        <f>SUM('一般公共预算财政拨款基本支出经济分类表（七）'!B4)</f>
        <v>5388080</v>
      </c>
      <c r="F5" s="103">
        <f>SUM(F6:F56)</f>
        <v>61892500</v>
      </c>
      <c r="G5" s="104">
        <f>SUM(H5+S5+AR5+BA5+BN5+BO5+BP5)</f>
        <v>67637580</v>
      </c>
      <c r="H5" s="104">
        <f t="shared" ref="H5:H13" si="1">SUM(I5:R5)</f>
        <v>5009437</v>
      </c>
      <c r="I5" s="104">
        <f>SUM(I6:I30)</f>
        <v>1981523</v>
      </c>
      <c r="J5" s="104">
        <f t="shared" ref="I5:R5" si="2">SUM(J6:J30)</f>
        <v>548128</v>
      </c>
      <c r="K5" s="104">
        <f t="shared" si="2"/>
        <v>1009320</v>
      </c>
      <c r="L5" s="104">
        <f t="shared" si="2"/>
        <v>177220</v>
      </c>
      <c r="M5" s="104">
        <f t="shared" si="2"/>
        <v>524203</v>
      </c>
      <c r="N5" s="104">
        <f t="shared" si="2"/>
        <v>158000</v>
      </c>
      <c r="O5" s="104">
        <f t="shared" si="2"/>
        <v>212957</v>
      </c>
      <c r="P5" s="104">
        <f t="shared" si="2"/>
        <v>22299</v>
      </c>
      <c r="Q5" s="104">
        <f t="shared" si="2"/>
        <v>375787</v>
      </c>
      <c r="R5" s="104">
        <f t="shared" si="2"/>
        <v>0</v>
      </c>
      <c r="S5" s="104">
        <f t="shared" ref="S5" si="3">SUM(T5:AP5)</f>
        <v>3931743</v>
      </c>
      <c r="T5" s="104">
        <f>SUM(T6:T56)</f>
        <v>160200</v>
      </c>
      <c r="U5" s="104">
        <f t="shared" ref="U5:AA5" si="4">SUM(U6:U56)</f>
        <v>15000</v>
      </c>
      <c r="V5" s="104">
        <f t="shared" si="4"/>
        <v>1600</v>
      </c>
      <c r="W5" s="104">
        <f t="shared" si="4"/>
        <v>28000</v>
      </c>
      <c r="X5" s="104">
        <f t="shared" si="4"/>
        <v>42000</v>
      </c>
      <c r="Y5" s="104">
        <f t="shared" si="4"/>
        <v>20500</v>
      </c>
      <c r="Z5" s="104">
        <f t="shared" si="4"/>
        <v>151004</v>
      </c>
      <c r="AA5" s="104">
        <f t="shared" si="4"/>
        <v>73200</v>
      </c>
      <c r="AB5" s="104">
        <f t="shared" ref="AB5:AP5" si="5">SUM(AB6:AB56)</f>
        <v>0</v>
      </c>
      <c r="AC5" s="104">
        <f t="shared" si="5"/>
        <v>0</v>
      </c>
      <c r="AD5" s="104">
        <f t="shared" si="5"/>
        <v>33785</v>
      </c>
      <c r="AE5" s="104">
        <f t="shared" si="5"/>
        <v>28154</v>
      </c>
      <c r="AF5" s="104">
        <f t="shared" si="5"/>
        <v>122200</v>
      </c>
      <c r="AG5" s="104">
        <f t="shared" si="5"/>
        <v>0</v>
      </c>
      <c r="AH5" s="104">
        <f t="shared" si="5"/>
        <v>0</v>
      </c>
      <c r="AI5" s="104">
        <f t="shared" si="5"/>
        <v>360000</v>
      </c>
      <c r="AJ5" s="104">
        <f t="shared" si="5"/>
        <v>0</v>
      </c>
      <c r="AK5" s="104">
        <f t="shared" si="5"/>
        <v>130000</v>
      </c>
      <c r="AL5" s="104">
        <f t="shared" si="5"/>
        <v>2358000</v>
      </c>
      <c r="AM5" s="104">
        <f t="shared" si="5"/>
        <v>3100</v>
      </c>
      <c r="AN5" s="104">
        <f t="shared" si="5"/>
        <v>0</v>
      </c>
      <c r="AO5" s="104">
        <f t="shared" si="5"/>
        <v>0</v>
      </c>
      <c r="AP5" s="104">
        <f t="shared" si="5"/>
        <v>405000</v>
      </c>
      <c r="AQ5" s="104">
        <f>SUM(AQ6:AQ30)</f>
        <v>0</v>
      </c>
      <c r="AR5" s="104">
        <f t="shared" ref="AR5:AR11" si="6">SUM(AS5:AZ5)</f>
        <v>120000</v>
      </c>
      <c r="AS5" s="104">
        <f t="shared" ref="AS5:AZ5" si="7">SUM(AS6:AS30)</f>
        <v>120000</v>
      </c>
      <c r="AT5" s="104">
        <f t="shared" si="7"/>
        <v>0</v>
      </c>
      <c r="AU5" s="104">
        <f t="shared" si="7"/>
        <v>0</v>
      </c>
      <c r="AV5" s="104">
        <f t="shared" si="7"/>
        <v>0</v>
      </c>
      <c r="AW5" s="104">
        <f t="shared" si="7"/>
        <v>0</v>
      </c>
      <c r="AX5" s="104">
        <f t="shared" si="7"/>
        <v>0</v>
      </c>
      <c r="AY5" s="104">
        <f t="shared" si="7"/>
        <v>0</v>
      </c>
      <c r="AZ5" s="104">
        <f t="shared" si="7"/>
        <v>0</v>
      </c>
      <c r="BA5" s="104">
        <f t="shared" ref="BA5:BA11" si="8">SUM(BB5:BN5)</f>
        <v>58226400</v>
      </c>
      <c r="BB5" s="104">
        <f>SUM(BB6:BB30)</f>
        <v>0</v>
      </c>
      <c r="BC5" s="104">
        <f>SUM(BC6:BC56)</f>
        <v>58096400</v>
      </c>
      <c r="BD5" s="104">
        <f t="shared" ref="BD5:BP5" si="9">SUM(BD6:BD30)</f>
        <v>0</v>
      </c>
      <c r="BE5" s="104">
        <f t="shared" si="9"/>
        <v>0</v>
      </c>
      <c r="BF5" s="104">
        <f t="shared" si="9"/>
        <v>0</v>
      </c>
      <c r="BG5" s="104">
        <f t="shared" si="9"/>
        <v>0</v>
      </c>
      <c r="BH5" s="104">
        <f t="shared" si="9"/>
        <v>0</v>
      </c>
      <c r="BI5" s="104">
        <f t="shared" si="9"/>
        <v>0</v>
      </c>
      <c r="BJ5" s="104">
        <f t="shared" si="9"/>
        <v>0</v>
      </c>
      <c r="BK5" s="104">
        <f t="shared" si="9"/>
        <v>0</v>
      </c>
      <c r="BL5" s="104">
        <f t="shared" si="9"/>
        <v>0</v>
      </c>
      <c r="BM5" s="104">
        <f t="shared" si="9"/>
        <v>0</v>
      </c>
      <c r="BN5" s="104">
        <f t="shared" si="9"/>
        <v>130000</v>
      </c>
      <c r="BO5" s="104">
        <f t="shared" si="9"/>
        <v>220000</v>
      </c>
      <c r="BP5" s="104">
        <f t="shared" si="9"/>
        <v>0</v>
      </c>
    </row>
    <row r="6" s="90" customFormat="1" ht="31.5" customHeight="1" spans="1:68">
      <c r="A6" s="105" t="s">
        <v>77</v>
      </c>
      <c r="B6" s="105" t="s">
        <v>78</v>
      </c>
      <c r="C6" s="106" t="s">
        <v>254</v>
      </c>
      <c r="D6" s="103">
        <f t="shared" si="0"/>
        <v>802246</v>
      </c>
      <c r="E6" s="103">
        <f t="shared" ref="E6:E13" si="10">SUM(G6)</f>
        <v>802246</v>
      </c>
      <c r="F6" s="103"/>
      <c r="G6" s="104">
        <f t="shared" ref="G5:G24" si="11">SUM(H6+S6+AR6+BA6+BN6+BO6+BP6)</f>
        <v>802246</v>
      </c>
      <c r="H6" s="104">
        <f t="shared" si="1"/>
        <v>644050</v>
      </c>
      <c r="I6" s="104">
        <v>346410</v>
      </c>
      <c r="J6" s="104">
        <v>184296</v>
      </c>
      <c r="K6" s="104">
        <v>69180</v>
      </c>
      <c r="L6" s="104">
        <v>44164</v>
      </c>
      <c r="M6" s="104"/>
      <c r="N6" s="104"/>
      <c r="O6" s="104"/>
      <c r="P6" s="104"/>
      <c r="Q6" s="104"/>
      <c r="R6" s="104">
        <f>SUM('一般公共预算财政拨款基本支出经济分类表（七）'!B15,'一般公共预算财政拨款基本支出经济分类表（七）'!D22)</f>
        <v>0</v>
      </c>
      <c r="S6" s="104">
        <f t="shared" ref="S6:S11" si="12">SUM(T6:AQ6)</f>
        <v>158196</v>
      </c>
      <c r="T6" s="104">
        <v>15000</v>
      </c>
      <c r="U6" s="104">
        <v>5000</v>
      </c>
      <c r="V6" s="104">
        <v>800</v>
      </c>
      <c r="W6" s="104">
        <v>10000</v>
      </c>
      <c r="X6" s="104">
        <v>28000</v>
      </c>
      <c r="Y6" s="104">
        <v>17000</v>
      </c>
      <c r="Z6" s="104">
        <v>27004</v>
      </c>
      <c r="AA6" s="104">
        <v>3200</v>
      </c>
      <c r="AB6" s="104">
        <v>0</v>
      </c>
      <c r="AC6" s="104">
        <v>0</v>
      </c>
      <c r="AD6" s="104">
        <v>6541</v>
      </c>
      <c r="AE6" s="104">
        <v>5451</v>
      </c>
      <c r="AF6" s="104">
        <v>40200</v>
      </c>
      <c r="AG6" s="104">
        <v>0</v>
      </c>
      <c r="AH6" s="104">
        <v>0</v>
      </c>
      <c r="AI6" s="104">
        <v>0</v>
      </c>
      <c r="AJ6" s="104"/>
      <c r="AK6" s="104">
        <v>0</v>
      </c>
      <c r="AL6" s="104">
        <v>0</v>
      </c>
      <c r="AM6" s="104">
        <v>0</v>
      </c>
      <c r="AN6" s="104">
        <v>0</v>
      </c>
      <c r="AO6" s="104">
        <v>0</v>
      </c>
      <c r="AP6" s="104">
        <v>0</v>
      </c>
      <c r="AQ6" s="104">
        <f>SUM('一般公共预算财政拨款基本支出经济分类表（七）'!D22)</f>
        <v>0</v>
      </c>
      <c r="AR6" s="104">
        <f t="shared" si="6"/>
        <v>0</v>
      </c>
      <c r="AS6" s="104"/>
      <c r="AT6" s="104"/>
      <c r="AU6" s="104"/>
      <c r="AV6" s="104"/>
      <c r="AW6" s="104"/>
      <c r="AX6" s="104"/>
      <c r="AY6" s="104"/>
      <c r="AZ6" s="104">
        <f>SUM('一般公共预算财政拨款基本支出经济分类表（七）'!B21)</f>
        <v>0</v>
      </c>
      <c r="BA6" s="104">
        <f t="shared" si="8"/>
        <v>0</v>
      </c>
      <c r="BB6" s="104"/>
      <c r="BC6" s="104"/>
      <c r="BD6" s="104"/>
      <c r="BE6" s="104"/>
      <c r="BF6" s="104"/>
      <c r="BG6" s="104"/>
      <c r="BH6" s="104">
        <f>SUM('一般公共预算财政拨款基本支出经济分类表（七）'!B23)</f>
        <v>0</v>
      </c>
      <c r="BI6" s="104">
        <f>SUM('一般公共预算财政拨款基本支出经济分类表（七）'!B24)</f>
        <v>0</v>
      </c>
      <c r="BJ6" s="104">
        <f>SUM('一般公共预算财政拨款基本支出经济分类表（七）'!B25)</f>
        <v>0</v>
      </c>
      <c r="BK6" s="104"/>
      <c r="BL6" s="104"/>
      <c r="BM6" s="104"/>
      <c r="BN6" s="104"/>
      <c r="BO6" s="104"/>
      <c r="BP6" s="104"/>
    </row>
    <row r="7" s="90" customFormat="1" ht="31.5" customHeight="1" spans="1:68">
      <c r="A7" s="105" t="s">
        <v>79</v>
      </c>
      <c r="B7" s="105" t="s">
        <v>80</v>
      </c>
      <c r="C7" s="106" t="s">
        <v>255</v>
      </c>
      <c r="D7" s="103">
        <f t="shared" si="0"/>
        <v>3292588</v>
      </c>
      <c r="E7" s="103">
        <f t="shared" si="10"/>
        <v>3292588</v>
      </c>
      <c r="F7" s="103"/>
      <c r="G7" s="104">
        <f t="shared" si="11"/>
        <v>3292588</v>
      </c>
      <c r="H7" s="104">
        <f t="shared" si="1"/>
        <v>3072141</v>
      </c>
      <c r="I7" s="104">
        <v>1635113</v>
      </c>
      <c r="J7" s="104">
        <v>363832</v>
      </c>
      <c r="K7" s="104">
        <v>940140</v>
      </c>
      <c r="L7" s="104">
        <v>133056</v>
      </c>
      <c r="M7" s="104"/>
      <c r="N7" s="104"/>
      <c r="O7" s="104"/>
      <c r="P7" s="104"/>
      <c r="Q7" s="104"/>
      <c r="R7" s="104"/>
      <c r="S7" s="104">
        <f t="shared" si="12"/>
        <v>220447</v>
      </c>
      <c r="T7" s="104">
        <v>41200</v>
      </c>
      <c r="U7" s="104">
        <v>10000</v>
      </c>
      <c r="V7" s="104">
        <v>800</v>
      </c>
      <c r="W7" s="104">
        <v>18000</v>
      </c>
      <c r="X7" s="104">
        <v>14000</v>
      </c>
      <c r="Y7" s="104">
        <v>3500</v>
      </c>
      <c r="Z7" s="104">
        <v>24000</v>
      </c>
      <c r="AA7" s="104">
        <v>50000</v>
      </c>
      <c r="AB7" s="104">
        <v>0</v>
      </c>
      <c r="AC7" s="104">
        <v>0</v>
      </c>
      <c r="AD7" s="104">
        <v>27244</v>
      </c>
      <c r="AE7" s="104">
        <v>22703</v>
      </c>
      <c r="AF7" s="104">
        <v>2000</v>
      </c>
      <c r="AG7" s="104"/>
      <c r="AH7" s="104"/>
      <c r="AI7" s="104"/>
      <c r="AJ7" s="104"/>
      <c r="AK7" s="104"/>
      <c r="AL7" s="104">
        <v>2000</v>
      </c>
      <c r="AM7" s="104">
        <v>0</v>
      </c>
      <c r="AN7" s="104">
        <v>0</v>
      </c>
      <c r="AO7" s="104">
        <v>0</v>
      </c>
      <c r="AP7" s="104">
        <v>5000</v>
      </c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</row>
    <row r="8" s="90" customFormat="1" ht="31.5" customHeight="1" spans="1:68">
      <c r="A8" s="105" t="s">
        <v>81</v>
      </c>
      <c r="B8" s="105" t="s">
        <v>82</v>
      </c>
      <c r="C8" s="107" t="s">
        <v>256</v>
      </c>
      <c r="D8" s="103">
        <f t="shared" si="0"/>
        <v>524203</v>
      </c>
      <c r="E8" s="103">
        <f t="shared" si="10"/>
        <v>524203</v>
      </c>
      <c r="F8" s="103"/>
      <c r="G8" s="104">
        <f t="shared" si="11"/>
        <v>524203</v>
      </c>
      <c r="H8" s="104">
        <f t="shared" si="1"/>
        <v>524203</v>
      </c>
      <c r="I8" s="104"/>
      <c r="J8" s="104"/>
      <c r="K8" s="104"/>
      <c r="L8" s="104"/>
      <c r="M8" s="104">
        <f>SUM('一般公共预算财政拨款基本支出经济分类表（七）'!B10)</f>
        <v>524203</v>
      </c>
      <c r="N8" s="104"/>
      <c r="O8" s="104"/>
      <c r="P8" s="104"/>
      <c r="Q8" s="104"/>
      <c r="R8" s="104"/>
      <c r="S8" s="104">
        <f t="shared" si="12"/>
        <v>0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>
        <f t="shared" ref="AR8:AR17" si="13">SUM(AS8:AZ8)</f>
        <v>0</v>
      </c>
      <c r="AS8" s="104"/>
      <c r="AT8" s="104"/>
      <c r="AU8" s="104"/>
      <c r="AV8" s="104"/>
      <c r="AW8" s="104"/>
      <c r="AX8" s="104"/>
      <c r="AY8" s="104"/>
      <c r="AZ8" s="104"/>
      <c r="BA8" s="104">
        <f t="shared" ref="BA8:BA11" si="14">SUM(BB8:BN8)</f>
        <v>0</v>
      </c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</row>
    <row r="9" s="90" customFormat="1" ht="31.5" customHeight="1" spans="1:68">
      <c r="A9" s="106" t="s">
        <v>257</v>
      </c>
      <c r="B9" s="106" t="s">
        <v>84</v>
      </c>
      <c r="C9" s="106" t="s">
        <v>216</v>
      </c>
      <c r="D9" s="103">
        <f t="shared" si="0"/>
        <v>158000</v>
      </c>
      <c r="E9" s="103">
        <f t="shared" si="10"/>
        <v>158000</v>
      </c>
      <c r="F9" s="103"/>
      <c r="G9" s="104">
        <f t="shared" si="11"/>
        <v>158000</v>
      </c>
      <c r="H9" s="104">
        <f t="shared" si="1"/>
        <v>158000</v>
      </c>
      <c r="I9" s="104"/>
      <c r="J9" s="104"/>
      <c r="K9" s="104"/>
      <c r="L9" s="104"/>
      <c r="M9" s="104"/>
      <c r="N9" s="104">
        <f>SUM('一般公共预算财政拨款基本支出经济分类表（七）'!B12)</f>
        <v>158000</v>
      </c>
      <c r="O9" s="104"/>
      <c r="P9" s="104"/>
      <c r="Q9" s="104"/>
      <c r="R9" s="104"/>
      <c r="S9" s="104">
        <f t="shared" si="12"/>
        <v>0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>
        <f t="shared" si="13"/>
        <v>0</v>
      </c>
      <c r="AS9" s="104"/>
      <c r="AT9" s="104"/>
      <c r="AU9" s="104"/>
      <c r="AV9" s="104"/>
      <c r="AW9" s="104"/>
      <c r="AX9" s="104"/>
      <c r="AY9" s="104"/>
      <c r="AZ9" s="104"/>
      <c r="BA9" s="104">
        <f t="shared" si="14"/>
        <v>0</v>
      </c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="90" customFormat="1" ht="31.5" customHeight="1" spans="1:68">
      <c r="A10" s="105" t="s">
        <v>85</v>
      </c>
      <c r="B10" s="105" t="s">
        <v>86</v>
      </c>
      <c r="C10" s="106" t="s">
        <v>258</v>
      </c>
      <c r="D10" s="103">
        <f t="shared" si="0"/>
        <v>22299</v>
      </c>
      <c r="E10" s="103">
        <f t="shared" si="10"/>
        <v>22299</v>
      </c>
      <c r="F10" s="103"/>
      <c r="G10" s="104">
        <f t="shared" si="11"/>
        <v>22299</v>
      </c>
      <c r="H10" s="104">
        <f t="shared" si="1"/>
        <v>22299</v>
      </c>
      <c r="I10" s="104"/>
      <c r="J10" s="104"/>
      <c r="K10" s="104"/>
      <c r="L10" s="104"/>
      <c r="M10" s="104"/>
      <c r="N10" s="104"/>
      <c r="O10" s="104"/>
      <c r="P10" s="104">
        <f>SUM('一般公共预算财政拨款基本支出经济分类表（七）'!B13)</f>
        <v>22299</v>
      </c>
      <c r="Q10" s="104"/>
      <c r="R10" s="104"/>
      <c r="S10" s="104">
        <f t="shared" si="12"/>
        <v>0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>
        <f t="shared" si="13"/>
        <v>0</v>
      </c>
      <c r="AS10" s="104"/>
      <c r="AT10" s="104"/>
      <c r="AU10" s="104"/>
      <c r="AV10" s="104"/>
      <c r="AW10" s="104"/>
      <c r="AX10" s="104"/>
      <c r="AY10" s="104"/>
      <c r="AZ10" s="104"/>
      <c r="BA10" s="104">
        <f t="shared" si="14"/>
        <v>0</v>
      </c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</row>
    <row r="11" s="90" customFormat="1" ht="31.5" customHeight="1" spans="1:68">
      <c r="A11" s="108" t="s">
        <v>87</v>
      </c>
      <c r="B11" s="108" t="s">
        <v>88</v>
      </c>
      <c r="C11" s="97" t="s">
        <v>217</v>
      </c>
      <c r="D11" s="103">
        <f t="shared" si="0"/>
        <v>38395</v>
      </c>
      <c r="E11" s="103">
        <f t="shared" si="10"/>
        <v>38395</v>
      </c>
      <c r="F11" s="103"/>
      <c r="G11" s="104">
        <f t="shared" si="11"/>
        <v>38395</v>
      </c>
      <c r="H11" s="104">
        <f t="shared" si="1"/>
        <v>38395</v>
      </c>
      <c r="I11" s="104"/>
      <c r="J11" s="104"/>
      <c r="K11" s="104"/>
      <c r="L11" s="104"/>
      <c r="M11" s="104"/>
      <c r="N11" s="104"/>
      <c r="O11" s="104">
        <v>38395</v>
      </c>
      <c r="P11" s="104"/>
      <c r="Q11" s="104"/>
      <c r="R11" s="104"/>
      <c r="S11" s="104">
        <f t="shared" si="12"/>
        <v>0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>
        <f t="shared" si="13"/>
        <v>0</v>
      </c>
      <c r="AS11" s="104"/>
      <c r="AT11" s="104"/>
      <c r="AU11" s="104"/>
      <c r="AV11" s="104"/>
      <c r="AW11" s="104"/>
      <c r="AX11" s="104"/>
      <c r="AY11" s="104"/>
      <c r="AZ11" s="104"/>
      <c r="BA11" s="104">
        <f t="shared" si="14"/>
        <v>0</v>
      </c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</row>
    <row r="12" s="90" customFormat="1" ht="31.5" customHeight="1" spans="1:68">
      <c r="A12" s="108" t="s">
        <v>89</v>
      </c>
      <c r="B12" s="108" t="s">
        <v>90</v>
      </c>
      <c r="C12" s="97" t="s">
        <v>217</v>
      </c>
      <c r="D12" s="103">
        <f t="shared" si="0"/>
        <v>174562</v>
      </c>
      <c r="E12" s="103">
        <f t="shared" si="10"/>
        <v>174562</v>
      </c>
      <c r="F12" s="103"/>
      <c r="G12" s="104">
        <f t="shared" si="11"/>
        <v>174562</v>
      </c>
      <c r="H12" s="104">
        <f t="shared" si="1"/>
        <v>174562</v>
      </c>
      <c r="I12" s="104"/>
      <c r="J12" s="104"/>
      <c r="K12" s="104"/>
      <c r="L12" s="104"/>
      <c r="M12" s="104"/>
      <c r="N12" s="104"/>
      <c r="O12" s="104">
        <v>174562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>
        <f t="shared" si="13"/>
        <v>0</v>
      </c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</row>
    <row r="13" s="90" customFormat="1" ht="31.5" customHeight="1" spans="1:68">
      <c r="A13" s="105" t="s">
        <v>91</v>
      </c>
      <c r="B13" s="105" t="s">
        <v>92</v>
      </c>
      <c r="C13" s="105" t="s">
        <v>92</v>
      </c>
      <c r="D13" s="103">
        <f t="shared" si="0"/>
        <v>375787</v>
      </c>
      <c r="E13" s="103">
        <f t="shared" si="10"/>
        <v>375787</v>
      </c>
      <c r="F13" s="103"/>
      <c r="G13" s="104">
        <f t="shared" si="11"/>
        <v>375787</v>
      </c>
      <c r="H13" s="104">
        <f t="shared" si="1"/>
        <v>375787</v>
      </c>
      <c r="I13" s="104"/>
      <c r="J13" s="104"/>
      <c r="K13" s="104"/>
      <c r="L13" s="104"/>
      <c r="M13" s="104"/>
      <c r="N13" s="104"/>
      <c r="O13" s="104"/>
      <c r="P13" s="104"/>
      <c r="Q13" s="104">
        <f>SUM('一般公共预算财政拨款基本支出经济分类表（七）'!B14)</f>
        <v>375787</v>
      </c>
      <c r="R13" s="104"/>
      <c r="S13" s="104">
        <f t="shared" ref="S13:S17" si="15">SUM(T13:AQ13)</f>
        <v>0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>
        <f t="shared" si="13"/>
        <v>0</v>
      </c>
      <c r="AS13" s="104"/>
      <c r="AT13" s="104"/>
      <c r="AU13" s="104"/>
      <c r="AV13" s="104"/>
      <c r="AW13" s="104"/>
      <c r="AX13" s="104"/>
      <c r="AY13" s="104"/>
      <c r="AZ13" s="104"/>
      <c r="BA13" s="104">
        <f t="shared" ref="BA13:BA17" si="16">SUM(BB13:BN13)</f>
        <v>0</v>
      </c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</row>
    <row r="14" s="90" customFormat="1" ht="31.5" customHeight="1" spans="1:68">
      <c r="A14" s="109">
        <v>2080899</v>
      </c>
      <c r="B14" s="109" t="s">
        <v>93</v>
      </c>
      <c r="C14" s="109" t="s">
        <v>259</v>
      </c>
      <c r="D14" s="102">
        <f t="shared" si="0"/>
        <v>120000</v>
      </c>
      <c r="E14" s="103"/>
      <c r="F14" s="110">
        <v>120000</v>
      </c>
      <c r="G14" s="104">
        <f t="shared" si="11"/>
        <v>120000</v>
      </c>
      <c r="H14" s="104">
        <v>0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v>0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>
        <f t="shared" si="13"/>
        <v>120000</v>
      </c>
      <c r="AS14" s="104">
        <v>120000</v>
      </c>
      <c r="AT14" s="104"/>
      <c r="AU14" s="104"/>
      <c r="AV14" s="104"/>
      <c r="AW14" s="104"/>
      <c r="AX14" s="104"/>
      <c r="AY14" s="104"/>
      <c r="AZ14" s="104"/>
      <c r="BA14" s="104">
        <v>0</v>
      </c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</row>
    <row r="15" s="90" customFormat="1" ht="31.5" customHeight="1" spans="1:68">
      <c r="A15" s="105" t="s">
        <v>94</v>
      </c>
      <c r="B15" s="105" t="s">
        <v>95</v>
      </c>
      <c r="C15" s="105" t="s">
        <v>260</v>
      </c>
      <c r="D15" s="103">
        <f t="shared" si="0"/>
        <v>130000</v>
      </c>
      <c r="E15" s="103"/>
      <c r="F15" s="110">
        <f>SUM(G15)</f>
        <v>130000</v>
      </c>
      <c r="G15" s="104">
        <f t="shared" si="11"/>
        <v>130000</v>
      </c>
      <c r="H15" s="104">
        <f t="shared" ref="H15:H19" si="17">SUM(I15:R15)</f>
        <v>0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>
        <f t="shared" ref="S15:S24" si="18">SUM(T15:AQ15)</f>
        <v>130000</v>
      </c>
      <c r="T15" s="117">
        <v>24000</v>
      </c>
      <c r="U15" s="117"/>
      <c r="V15" s="117"/>
      <c r="W15" s="117"/>
      <c r="X15" s="117"/>
      <c r="Y15" s="117"/>
      <c r="Z15" s="117"/>
      <c r="AA15" s="117">
        <v>20000</v>
      </c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>
        <v>86000</v>
      </c>
      <c r="AM15" s="117"/>
      <c r="AN15" s="117"/>
      <c r="AO15" s="117"/>
      <c r="AP15" s="117"/>
      <c r="AQ15" s="117">
        <f t="shared" ref="AQ15:AQ19" si="19">SUM(AR15:AX15)</f>
        <v>0</v>
      </c>
      <c r="AR15" s="104">
        <f t="shared" si="13"/>
        <v>0</v>
      </c>
      <c r="AS15" s="117"/>
      <c r="AT15" s="117"/>
      <c r="AU15" s="117"/>
      <c r="AV15" s="117"/>
      <c r="AW15" s="117"/>
      <c r="AX15" s="117"/>
      <c r="AY15" s="117">
        <f t="shared" ref="AY15:AY17" si="20">SUM(AZ15:BK15)</f>
        <v>0</v>
      </c>
      <c r="AZ15" s="117"/>
      <c r="BA15" s="104">
        <f t="shared" ref="BA15:BA19" si="21">SUM(BB15:BN15)</f>
        <v>0</v>
      </c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04"/>
      <c r="BP15" s="104"/>
    </row>
    <row r="16" s="90" customFormat="1" ht="31.5" customHeight="1" spans="1:68">
      <c r="A16" s="105" t="s">
        <v>96</v>
      </c>
      <c r="B16" s="105" t="s">
        <v>97</v>
      </c>
      <c r="C16" s="105" t="s">
        <v>261</v>
      </c>
      <c r="D16" s="103">
        <f t="shared" si="0"/>
        <v>700000</v>
      </c>
      <c r="E16" s="103"/>
      <c r="F16" s="110">
        <v>700000</v>
      </c>
      <c r="G16" s="104">
        <f t="shared" si="11"/>
        <v>1710000</v>
      </c>
      <c r="H16" s="104">
        <f t="shared" si="17"/>
        <v>0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>
        <f t="shared" si="18"/>
        <v>1710000</v>
      </c>
      <c r="T16" s="117">
        <v>40000</v>
      </c>
      <c r="U16" s="117"/>
      <c r="V16" s="117"/>
      <c r="W16" s="117"/>
      <c r="X16" s="117"/>
      <c r="Y16" s="117"/>
      <c r="Z16" s="117">
        <v>50000</v>
      </c>
      <c r="AA16" s="117"/>
      <c r="AB16" s="117"/>
      <c r="AC16" s="117"/>
      <c r="AD16" s="117"/>
      <c r="AE16" s="117"/>
      <c r="AF16" s="117">
        <v>40000</v>
      </c>
      <c r="AG16" s="117"/>
      <c r="AH16" s="117"/>
      <c r="AI16" s="117">
        <v>180000</v>
      </c>
      <c r="AJ16" s="117"/>
      <c r="AK16" s="117">
        <v>65000</v>
      </c>
      <c r="AL16" s="117">
        <v>1135000</v>
      </c>
      <c r="AM16" s="117"/>
      <c r="AN16" s="117"/>
      <c r="AO16" s="117"/>
      <c r="AP16" s="117">
        <v>200000</v>
      </c>
      <c r="AQ16" s="117">
        <f t="shared" si="19"/>
        <v>0</v>
      </c>
      <c r="AR16" s="104">
        <f t="shared" si="13"/>
        <v>0</v>
      </c>
      <c r="AS16" s="117"/>
      <c r="AT16" s="117"/>
      <c r="AU16" s="117"/>
      <c r="AV16" s="117"/>
      <c r="AW16" s="117"/>
      <c r="AX16" s="117"/>
      <c r="AY16" s="117">
        <f t="shared" si="20"/>
        <v>0</v>
      </c>
      <c r="AZ16" s="117"/>
      <c r="BA16" s="104">
        <f t="shared" si="21"/>
        <v>0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04"/>
      <c r="BP16" s="104"/>
    </row>
    <row r="17" s="90" customFormat="1" ht="31.5" customHeight="1" spans="1:68">
      <c r="A17" s="105" t="s">
        <v>96</v>
      </c>
      <c r="B17" s="105" t="s">
        <v>97</v>
      </c>
      <c r="C17" s="107" t="s">
        <v>262</v>
      </c>
      <c r="D17" s="103">
        <f t="shared" si="0"/>
        <v>3755000</v>
      </c>
      <c r="E17" s="103"/>
      <c r="F17" s="110">
        <v>3755000</v>
      </c>
      <c r="G17" s="104">
        <f t="shared" si="11"/>
        <v>1710000</v>
      </c>
      <c r="H17" s="104">
        <f t="shared" si="17"/>
        <v>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>
        <f t="shared" si="18"/>
        <v>1710000</v>
      </c>
      <c r="T17" s="117">
        <v>40000</v>
      </c>
      <c r="U17" s="117"/>
      <c r="V17" s="117"/>
      <c r="W17" s="117"/>
      <c r="X17" s="117"/>
      <c r="Y17" s="117"/>
      <c r="Z17" s="117">
        <v>50000</v>
      </c>
      <c r="AA17" s="117"/>
      <c r="AB17" s="117"/>
      <c r="AC17" s="117"/>
      <c r="AD17" s="117"/>
      <c r="AE17" s="117"/>
      <c r="AF17" s="117">
        <v>40000</v>
      </c>
      <c r="AG17" s="117"/>
      <c r="AH17" s="117"/>
      <c r="AI17" s="117">
        <v>180000</v>
      </c>
      <c r="AJ17" s="117"/>
      <c r="AK17" s="117">
        <v>65000</v>
      </c>
      <c r="AL17" s="117">
        <v>1135000</v>
      </c>
      <c r="AM17" s="117"/>
      <c r="AN17" s="117"/>
      <c r="AO17" s="117"/>
      <c r="AP17" s="117">
        <v>200000</v>
      </c>
      <c r="AQ17" s="117">
        <f t="shared" si="19"/>
        <v>0</v>
      </c>
      <c r="AR17" s="104">
        <f t="shared" si="13"/>
        <v>0</v>
      </c>
      <c r="AS17" s="117"/>
      <c r="AT17" s="117"/>
      <c r="AU17" s="117"/>
      <c r="AV17" s="117"/>
      <c r="AW17" s="117"/>
      <c r="AX17" s="117"/>
      <c r="AY17" s="117">
        <f t="shared" si="20"/>
        <v>0</v>
      </c>
      <c r="AZ17" s="117"/>
      <c r="BA17" s="104">
        <f t="shared" si="21"/>
        <v>0</v>
      </c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04"/>
      <c r="BP17" s="104"/>
    </row>
    <row r="18" s="90" customFormat="1" ht="31.5" customHeight="1" spans="1:68">
      <c r="A18" s="105" t="s">
        <v>102</v>
      </c>
      <c r="B18" s="105" t="s">
        <v>103</v>
      </c>
      <c r="C18" s="105" t="s">
        <v>263</v>
      </c>
      <c r="D18" s="103">
        <f t="shared" si="0"/>
        <v>130000</v>
      </c>
      <c r="E18" s="103"/>
      <c r="F18" s="110">
        <v>130000</v>
      </c>
      <c r="G18" s="104">
        <f t="shared" si="11"/>
        <v>130000</v>
      </c>
      <c r="H18" s="104">
        <f t="shared" si="17"/>
        <v>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>
        <f t="shared" si="18"/>
        <v>0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>
        <f t="shared" si="19"/>
        <v>0</v>
      </c>
      <c r="AR18" s="117"/>
      <c r="AS18" s="117"/>
      <c r="AT18" s="117"/>
      <c r="AU18" s="117"/>
      <c r="AV18" s="117"/>
      <c r="AW18" s="117"/>
      <c r="AX18" s="117"/>
      <c r="AY18" s="130"/>
      <c r="AZ18" s="117"/>
      <c r="BA18" s="104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30">
        <v>130000</v>
      </c>
      <c r="BO18" s="104"/>
      <c r="BP18" s="104"/>
    </row>
    <row r="19" s="90" customFormat="1" ht="31.5" customHeight="1" spans="1:68">
      <c r="A19" s="105" t="s">
        <v>100</v>
      </c>
      <c r="B19" s="105" t="s">
        <v>101</v>
      </c>
      <c r="C19" s="105" t="s">
        <v>264</v>
      </c>
      <c r="D19" s="103">
        <f t="shared" si="0"/>
        <v>220000</v>
      </c>
      <c r="E19" s="103"/>
      <c r="F19" s="110">
        <v>220000</v>
      </c>
      <c r="G19" s="104">
        <f t="shared" si="11"/>
        <v>220000</v>
      </c>
      <c r="H19" s="104">
        <f t="shared" si="17"/>
        <v>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>
        <f t="shared" si="18"/>
        <v>0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>
        <f t="shared" si="19"/>
        <v>0</v>
      </c>
      <c r="AR19" s="117"/>
      <c r="AS19" s="117"/>
      <c r="AT19" s="117"/>
      <c r="AU19" s="117"/>
      <c r="AV19" s="117"/>
      <c r="AW19" s="117"/>
      <c r="AX19" s="117"/>
      <c r="AY19" s="130"/>
      <c r="AZ19" s="117"/>
      <c r="BA19" s="104">
        <f>SUM(BB19:BN19)</f>
        <v>0</v>
      </c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30"/>
      <c r="BO19" s="104">
        <v>220000</v>
      </c>
      <c r="BP19" s="104"/>
    </row>
    <row r="20" ht="33" customHeight="1" spans="1:68">
      <c r="A20" s="105" t="s">
        <v>100</v>
      </c>
      <c r="B20" s="105" t="s">
        <v>101</v>
      </c>
      <c r="C20" s="105" t="s">
        <v>265</v>
      </c>
      <c r="D20" s="103">
        <f t="shared" si="0"/>
        <v>1610000</v>
      </c>
      <c r="E20" s="111"/>
      <c r="F20" s="110">
        <f>SUM(G20)</f>
        <v>1610000</v>
      </c>
      <c r="G20" s="104">
        <f t="shared" si="11"/>
        <v>1610000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04">
        <f t="shared" si="18"/>
        <v>0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30"/>
      <c r="AZ20" s="118"/>
      <c r="BA20" s="104">
        <f t="shared" ref="BA20:BA24" si="22">SUM(BC20:BN20)</f>
        <v>1610000</v>
      </c>
      <c r="BB20" s="111"/>
      <c r="BC20" s="131">
        <v>1610000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1"/>
      <c r="BP20" s="111"/>
    </row>
    <row r="21" s="90" customFormat="1" ht="31.5" customHeight="1" spans="1:68">
      <c r="A21" s="105" t="s">
        <v>100</v>
      </c>
      <c r="B21" s="105" t="s">
        <v>101</v>
      </c>
      <c r="C21" s="105" t="s">
        <v>266</v>
      </c>
      <c r="D21" s="103">
        <f t="shared" si="0"/>
        <v>3100</v>
      </c>
      <c r="E21" s="103"/>
      <c r="F21" s="110">
        <f>SUM(G21)</f>
        <v>3100</v>
      </c>
      <c r="G21" s="104">
        <f t="shared" si="11"/>
        <v>3100</v>
      </c>
      <c r="H21" s="104">
        <f>SUM(I21:R21)</f>
        <v>0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f t="shared" si="18"/>
        <v>3100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>
        <v>3100</v>
      </c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04">
        <f>SUM(BB21:BN21)</f>
        <v>0</v>
      </c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04"/>
      <c r="BP21" s="104"/>
    </row>
    <row r="22" ht="23" customHeight="1" spans="1:68">
      <c r="A22" s="105" t="s">
        <v>100</v>
      </c>
      <c r="B22" s="105" t="s">
        <v>101</v>
      </c>
      <c r="C22" s="105" t="s">
        <v>267</v>
      </c>
      <c r="D22" s="103">
        <f t="shared" si="0"/>
        <v>1362800</v>
      </c>
      <c r="E22" s="111"/>
      <c r="F22" s="110">
        <f>SUM(G22)</f>
        <v>1362800</v>
      </c>
      <c r="G22" s="104">
        <f t="shared" si="11"/>
        <v>1362800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04">
        <f t="shared" si="18"/>
        <v>0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>
        <f t="shared" ref="AQ22:AQ24" si="23">SUM(AR22:AX22)</f>
        <v>0</v>
      </c>
      <c r="AR22" s="117"/>
      <c r="AS22" s="117"/>
      <c r="AT22" s="117"/>
      <c r="AU22" s="117"/>
      <c r="AV22" s="117"/>
      <c r="AW22" s="117"/>
      <c r="AX22" s="117"/>
      <c r="AY22" s="130"/>
      <c r="AZ22" s="117"/>
      <c r="BA22" s="104">
        <f t="shared" ref="BA22:BA24" si="24">SUM(BC22:BN22)</f>
        <v>1362800</v>
      </c>
      <c r="BB22" s="111"/>
      <c r="BC22" s="132">
        <v>1362800</v>
      </c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1"/>
      <c r="BP22" s="111"/>
    </row>
    <row r="23" ht="23" customHeight="1" spans="1:68">
      <c r="A23" s="105" t="s">
        <v>100</v>
      </c>
      <c r="B23" s="105" t="s">
        <v>101</v>
      </c>
      <c r="C23" s="105" t="s">
        <v>268</v>
      </c>
      <c r="D23" s="103">
        <f t="shared" si="0"/>
        <v>360300</v>
      </c>
      <c r="E23" s="111"/>
      <c r="F23" s="110">
        <f>SUM(G23)</f>
        <v>360300</v>
      </c>
      <c r="G23" s="104">
        <f t="shared" si="11"/>
        <v>360300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04">
        <f t="shared" si="18"/>
        <v>0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>
        <f t="shared" si="23"/>
        <v>0</v>
      </c>
      <c r="AR23" s="117"/>
      <c r="AS23" s="117"/>
      <c r="AT23" s="117"/>
      <c r="AU23" s="117"/>
      <c r="AV23" s="117"/>
      <c r="AW23" s="117"/>
      <c r="AX23" s="117"/>
      <c r="AY23" s="130"/>
      <c r="AZ23" s="117"/>
      <c r="BA23" s="104">
        <f t="shared" si="24"/>
        <v>360300</v>
      </c>
      <c r="BB23" s="111"/>
      <c r="BC23" s="132">
        <v>360300</v>
      </c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1"/>
      <c r="BP23" s="111"/>
    </row>
    <row r="24" ht="23" customHeight="1" spans="1:68">
      <c r="A24" s="105" t="s">
        <v>100</v>
      </c>
      <c r="B24" s="105" t="s">
        <v>101</v>
      </c>
      <c r="C24" s="105" t="s">
        <v>269</v>
      </c>
      <c r="D24" s="103">
        <f t="shared" si="0"/>
        <v>257800</v>
      </c>
      <c r="E24" s="111"/>
      <c r="F24" s="110">
        <f>SUM(G24)</f>
        <v>257800</v>
      </c>
      <c r="G24" s="104">
        <f t="shared" si="11"/>
        <v>257800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04">
        <f t="shared" si="18"/>
        <v>0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>
        <f t="shared" si="23"/>
        <v>0</v>
      </c>
      <c r="AR24" s="117"/>
      <c r="AS24" s="117"/>
      <c r="AT24" s="117"/>
      <c r="AU24" s="117"/>
      <c r="AV24" s="117"/>
      <c r="AW24" s="117"/>
      <c r="AX24" s="117"/>
      <c r="AY24" s="130"/>
      <c r="AZ24" s="117"/>
      <c r="BA24" s="104">
        <f t="shared" si="24"/>
        <v>257800</v>
      </c>
      <c r="BB24" s="111"/>
      <c r="BC24" s="132">
        <v>257800</v>
      </c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1"/>
      <c r="BP24" s="111"/>
    </row>
    <row r="25" s="90" customFormat="1" ht="31.5" customHeight="1" spans="1:68">
      <c r="A25" s="105" t="s">
        <v>100</v>
      </c>
      <c r="B25" s="105" t="s">
        <v>101</v>
      </c>
      <c r="C25" s="105" t="s">
        <v>270</v>
      </c>
      <c r="D25" s="103">
        <f t="shared" ref="D25:D46" si="25">SUM(E25:F25)</f>
        <v>933800</v>
      </c>
      <c r="E25" s="103"/>
      <c r="F25" s="110">
        <v>933800</v>
      </c>
      <c r="G25" s="104">
        <f t="shared" ref="G25:G46" si="26">SUM(H25+S25+AR25+BA25+BN25+BO25+BP25)</f>
        <v>876800</v>
      </c>
      <c r="H25" s="104">
        <f t="shared" ref="H25:H30" si="27">SUM(I25:R25)</f>
        <v>0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>
        <f t="shared" ref="S25:S56" si="28">SUM(T25:AQ25)</f>
        <v>0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7">
        <f t="shared" ref="AQ25:AQ44" si="29">SUM(AR25:AX25)</f>
        <v>0</v>
      </c>
      <c r="AR25" s="119"/>
      <c r="AS25" s="119"/>
      <c r="AT25" s="119"/>
      <c r="AU25" s="119"/>
      <c r="AV25" s="119"/>
      <c r="AW25" s="119"/>
      <c r="AX25" s="119"/>
      <c r="AY25" s="130"/>
      <c r="AZ25" s="119"/>
      <c r="BA25" s="104">
        <f t="shared" ref="BA25:BA56" si="30">SUM(BC25:BN25)</f>
        <v>876800</v>
      </c>
      <c r="BB25" s="104"/>
      <c r="BC25" s="132">
        <v>876800</v>
      </c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04"/>
      <c r="BP25" s="104"/>
    </row>
    <row r="26" s="90" customFormat="1" ht="31.5" customHeight="1" spans="1:68">
      <c r="A26" s="105" t="s">
        <v>100</v>
      </c>
      <c r="B26" s="105" t="s">
        <v>101</v>
      </c>
      <c r="C26" s="105" t="s">
        <v>271</v>
      </c>
      <c r="D26" s="103">
        <f t="shared" si="25"/>
        <v>229000</v>
      </c>
      <c r="E26" s="103"/>
      <c r="F26" s="110">
        <v>229000</v>
      </c>
      <c r="G26" s="104">
        <f t="shared" si="26"/>
        <v>219200</v>
      </c>
      <c r="H26" s="104">
        <f t="shared" si="27"/>
        <v>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>
        <f t="shared" si="28"/>
        <v>0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>
        <f t="shared" si="29"/>
        <v>0</v>
      </c>
      <c r="AR26" s="117"/>
      <c r="AS26" s="117"/>
      <c r="AT26" s="117"/>
      <c r="AU26" s="117"/>
      <c r="AV26" s="117"/>
      <c r="AW26" s="117"/>
      <c r="AX26" s="117"/>
      <c r="AY26" s="130"/>
      <c r="AZ26" s="117"/>
      <c r="BA26" s="104">
        <f t="shared" si="30"/>
        <v>219200</v>
      </c>
      <c r="BB26" s="104"/>
      <c r="BC26" s="132">
        <v>219200</v>
      </c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04"/>
      <c r="BP26" s="104"/>
    </row>
    <row r="27" s="90" customFormat="1" ht="31.5" customHeight="1" spans="1:68">
      <c r="A27" s="105" t="s">
        <v>100</v>
      </c>
      <c r="B27" s="105" t="s">
        <v>101</v>
      </c>
      <c r="C27" s="105" t="s">
        <v>272</v>
      </c>
      <c r="D27" s="103">
        <f t="shared" si="25"/>
        <v>1633000</v>
      </c>
      <c r="E27" s="103"/>
      <c r="F27" s="110">
        <f t="shared" ref="F25:F39" si="31">SUM(G27)</f>
        <v>1633000</v>
      </c>
      <c r="G27" s="104">
        <f t="shared" si="26"/>
        <v>1633000</v>
      </c>
      <c r="H27" s="104">
        <f t="shared" si="27"/>
        <v>0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>
        <f t="shared" si="28"/>
        <v>0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>
        <f t="shared" si="29"/>
        <v>0</v>
      </c>
      <c r="AR27" s="117"/>
      <c r="AS27" s="117"/>
      <c r="AT27" s="117"/>
      <c r="AU27" s="117"/>
      <c r="AV27" s="117"/>
      <c r="AW27" s="117"/>
      <c r="AX27" s="117"/>
      <c r="AY27" s="130"/>
      <c r="AZ27" s="117"/>
      <c r="BA27" s="104">
        <f t="shared" si="30"/>
        <v>1633000</v>
      </c>
      <c r="BB27" s="104"/>
      <c r="BC27" s="132">
        <v>1633000</v>
      </c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04"/>
      <c r="BP27" s="104"/>
    </row>
    <row r="28" s="90" customFormat="1" ht="31.5" customHeight="1" spans="1:68">
      <c r="A28" s="105" t="s">
        <v>100</v>
      </c>
      <c r="B28" s="105" t="s">
        <v>101</v>
      </c>
      <c r="C28" s="105" t="s">
        <v>273</v>
      </c>
      <c r="D28" s="103">
        <f t="shared" si="25"/>
        <v>101000</v>
      </c>
      <c r="E28" s="103"/>
      <c r="F28" s="110">
        <f t="shared" si="31"/>
        <v>101000</v>
      </c>
      <c r="G28" s="104">
        <f t="shared" si="26"/>
        <v>101000</v>
      </c>
      <c r="H28" s="104">
        <f t="shared" si="27"/>
        <v>0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>
        <f t="shared" si="28"/>
        <v>0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>
        <f t="shared" si="29"/>
        <v>0</v>
      </c>
      <c r="AR28" s="117"/>
      <c r="AS28" s="117"/>
      <c r="AT28" s="117"/>
      <c r="AU28" s="117"/>
      <c r="AV28" s="117"/>
      <c r="AW28" s="117"/>
      <c r="AX28" s="117"/>
      <c r="AY28" s="130"/>
      <c r="AZ28" s="117"/>
      <c r="BA28" s="104">
        <f t="shared" si="30"/>
        <v>101000</v>
      </c>
      <c r="BB28" s="104"/>
      <c r="BC28" s="132">
        <v>101000</v>
      </c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04"/>
      <c r="BP28" s="104"/>
    </row>
    <row r="29" s="90" customFormat="1" ht="31.5" customHeight="1" spans="1:68">
      <c r="A29" s="105" t="s">
        <v>100</v>
      </c>
      <c r="B29" s="105" t="s">
        <v>101</v>
      </c>
      <c r="C29" s="105" t="s">
        <v>274</v>
      </c>
      <c r="D29" s="103">
        <f t="shared" si="25"/>
        <v>3495300</v>
      </c>
      <c r="E29" s="103"/>
      <c r="F29" s="110">
        <f t="shared" si="31"/>
        <v>3495300</v>
      </c>
      <c r="G29" s="104">
        <f t="shared" si="26"/>
        <v>3495300</v>
      </c>
      <c r="H29" s="104">
        <f t="shared" si="27"/>
        <v>0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>
        <f t="shared" si="28"/>
        <v>0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>
        <f t="shared" si="29"/>
        <v>0</v>
      </c>
      <c r="AR29" s="117"/>
      <c r="AS29" s="117"/>
      <c r="AT29" s="117"/>
      <c r="AU29" s="117"/>
      <c r="AV29" s="117"/>
      <c r="AW29" s="117"/>
      <c r="AX29" s="117"/>
      <c r="AY29" s="130"/>
      <c r="AZ29" s="117"/>
      <c r="BA29" s="104">
        <f t="shared" si="30"/>
        <v>3495300</v>
      </c>
      <c r="BB29" s="104"/>
      <c r="BC29" s="132">
        <v>3495300</v>
      </c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04"/>
      <c r="BP29" s="104"/>
    </row>
    <row r="30" s="90" customFormat="1" ht="31.5" customHeight="1" spans="1:68">
      <c r="A30" s="105" t="s">
        <v>100</v>
      </c>
      <c r="B30" s="105" t="s">
        <v>101</v>
      </c>
      <c r="C30" s="105" t="s">
        <v>275</v>
      </c>
      <c r="D30" s="103">
        <f t="shared" si="25"/>
        <v>197800</v>
      </c>
      <c r="E30" s="103"/>
      <c r="F30" s="110">
        <f t="shared" si="31"/>
        <v>197800</v>
      </c>
      <c r="G30" s="104">
        <f t="shared" si="26"/>
        <v>197800</v>
      </c>
      <c r="H30" s="104">
        <f t="shared" si="27"/>
        <v>0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>
        <f t="shared" si="28"/>
        <v>0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>
        <f t="shared" si="29"/>
        <v>0</v>
      </c>
      <c r="AR30" s="117"/>
      <c r="AS30" s="117"/>
      <c r="AT30" s="117"/>
      <c r="AU30" s="117"/>
      <c r="AV30" s="117"/>
      <c r="AW30" s="117"/>
      <c r="AX30" s="117"/>
      <c r="AY30" s="130"/>
      <c r="AZ30" s="117"/>
      <c r="BA30" s="104">
        <f t="shared" si="30"/>
        <v>197800</v>
      </c>
      <c r="BB30" s="104"/>
      <c r="BC30" s="132">
        <v>197800</v>
      </c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04"/>
      <c r="BP30" s="104"/>
    </row>
    <row r="31" ht="23" customHeight="1" spans="1:68">
      <c r="A31" s="105" t="s">
        <v>100</v>
      </c>
      <c r="B31" s="105" t="s">
        <v>101</v>
      </c>
      <c r="C31" s="105" t="s">
        <v>276</v>
      </c>
      <c r="D31" s="103">
        <f t="shared" si="25"/>
        <v>181100</v>
      </c>
      <c r="E31" s="111"/>
      <c r="F31" s="110">
        <f t="shared" si="31"/>
        <v>181100</v>
      </c>
      <c r="G31" s="104">
        <f t="shared" si="26"/>
        <v>181100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04">
        <f t="shared" si="28"/>
        <v>0</v>
      </c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>
        <f t="shared" si="29"/>
        <v>0</v>
      </c>
      <c r="AR31" s="117"/>
      <c r="AS31" s="117"/>
      <c r="AT31" s="117"/>
      <c r="AU31" s="117"/>
      <c r="AV31" s="117"/>
      <c r="AW31" s="117"/>
      <c r="AX31" s="117"/>
      <c r="AY31" s="130"/>
      <c r="AZ31" s="117"/>
      <c r="BA31" s="104">
        <f t="shared" si="30"/>
        <v>181100</v>
      </c>
      <c r="BB31" s="111"/>
      <c r="BC31" s="132">
        <v>181100</v>
      </c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1"/>
      <c r="BP31" s="111"/>
    </row>
    <row r="32" ht="23" customHeight="1" spans="1:68">
      <c r="A32" s="105" t="s">
        <v>100</v>
      </c>
      <c r="B32" s="105" t="s">
        <v>101</v>
      </c>
      <c r="C32" s="105" t="s">
        <v>277</v>
      </c>
      <c r="D32" s="103">
        <f t="shared" si="25"/>
        <v>7138900</v>
      </c>
      <c r="E32" s="111"/>
      <c r="F32" s="110">
        <v>7138900</v>
      </c>
      <c r="G32" s="104">
        <f t="shared" si="26"/>
        <v>7141700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04">
        <f t="shared" si="28"/>
        <v>0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>
        <f t="shared" si="29"/>
        <v>0</v>
      </c>
      <c r="AR32" s="117"/>
      <c r="AS32" s="117"/>
      <c r="AT32" s="117"/>
      <c r="AU32" s="117"/>
      <c r="AV32" s="117"/>
      <c r="AW32" s="117"/>
      <c r="AX32" s="117"/>
      <c r="AY32" s="130"/>
      <c r="AZ32" s="117"/>
      <c r="BA32" s="104">
        <f t="shared" si="30"/>
        <v>7141700</v>
      </c>
      <c r="BB32" s="111"/>
      <c r="BC32" s="132">
        <v>7141700</v>
      </c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1"/>
      <c r="BP32" s="111"/>
    </row>
    <row r="33" ht="23" customHeight="1" spans="1:68">
      <c r="A33" s="105" t="s">
        <v>100</v>
      </c>
      <c r="B33" s="105" t="s">
        <v>101</v>
      </c>
      <c r="C33" s="105" t="s">
        <v>278</v>
      </c>
      <c r="D33" s="103">
        <f t="shared" si="25"/>
        <v>6050100</v>
      </c>
      <c r="E33" s="111"/>
      <c r="F33" s="110">
        <f t="shared" ref="F33:F35" si="32">SUM(G33)</f>
        <v>6050100</v>
      </c>
      <c r="G33" s="104">
        <f t="shared" si="26"/>
        <v>6050100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04">
        <f t="shared" si="28"/>
        <v>0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>
        <f t="shared" si="29"/>
        <v>0</v>
      </c>
      <c r="AR33" s="117"/>
      <c r="AS33" s="117"/>
      <c r="AT33" s="117"/>
      <c r="AU33" s="117"/>
      <c r="AV33" s="117"/>
      <c r="AW33" s="117"/>
      <c r="AX33" s="117"/>
      <c r="AY33" s="130"/>
      <c r="AZ33" s="117"/>
      <c r="BA33" s="104">
        <f t="shared" si="30"/>
        <v>6050100</v>
      </c>
      <c r="BB33" s="111"/>
      <c r="BC33" s="132">
        <v>6050100</v>
      </c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1"/>
      <c r="BP33" s="111"/>
    </row>
    <row r="34" ht="23" customHeight="1" spans="1:68">
      <c r="A34" s="105" t="s">
        <v>100</v>
      </c>
      <c r="B34" s="105" t="s">
        <v>101</v>
      </c>
      <c r="C34" s="105" t="s">
        <v>279</v>
      </c>
      <c r="D34" s="103">
        <f t="shared" si="25"/>
        <v>400200</v>
      </c>
      <c r="E34" s="111"/>
      <c r="F34" s="110">
        <f t="shared" si="32"/>
        <v>400200</v>
      </c>
      <c r="G34" s="104">
        <f t="shared" si="26"/>
        <v>400200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04">
        <f t="shared" si="28"/>
        <v>0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>
        <f t="shared" si="29"/>
        <v>0</v>
      </c>
      <c r="AR34" s="117"/>
      <c r="AS34" s="117"/>
      <c r="AT34" s="117"/>
      <c r="AU34" s="117"/>
      <c r="AV34" s="117"/>
      <c r="AW34" s="117"/>
      <c r="AX34" s="117"/>
      <c r="AY34" s="130"/>
      <c r="AZ34" s="117"/>
      <c r="BA34" s="104">
        <f t="shared" si="30"/>
        <v>400200</v>
      </c>
      <c r="BB34" s="111"/>
      <c r="BC34" s="132">
        <v>400200</v>
      </c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1"/>
      <c r="BP34" s="111"/>
    </row>
    <row r="35" ht="23" customHeight="1" spans="1:68">
      <c r="A35" s="105" t="s">
        <v>100</v>
      </c>
      <c r="B35" s="105" t="s">
        <v>101</v>
      </c>
      <c r="C35" s="105" t="s">
        <v>280</v>
      </c>
      <c r="D35" s="103">
        <f t="shared" si="25"/>
        <v>378900</v>
      </c>
      <c r="E35" s="111"/>
      <c r="F35" s="110">
        <f t="shared" si="32"/>
        <v>378900</v>
      </c>
      <c r="G35" s="104">
        <f t="shared" si="26"/>
        <v>378900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04">
        <f t="shared" si="28"/>
        <v>0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>
        <f t="shared" si="29"/>
        <v>0</v>
      </c>
      <c r="AR35" s="117"/>
      <c r="AS35" s="117"/>
      <c r="AT35" s="117"/>
      <c r="AU35" s="117"/>
      <c r="AV35" s="117"/>
      <c r="AW35" s="117"/>
      <c r="AX35" s="117"/>
      <c r="AY35" s="130"/>
      <c r="AZ35" s="117"/>
      <c r="BA35" s="104">
        <f t="shared" si="30"/>
        <v>378900</v>
      </c>
      <c r="BB35" s="111"/>
      <c r="BC35" s="132">
        <v>378900</v>
      </c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1"/>
      <c r="BP35" s="111"/>
    </row>
    <row r="36" ht="23" customHeight="1" spans="1:68">
      <c r="A36" s="105" t="s">
        <v>100</v>
      </c>
      <c r="B36" s="105" t="s">
        <v>101</v>
      </c>
      <c r="C36" s="105" t="s">
        <v>281</v>
      </c>
      <c r="D36" s="103">
        <f t="shared" si="25"/>
        <v>595700</v>
      </c>
      <c r="E36" s="111"/>
      <c r="F36" s="110">
        <v>595700</v>
      </c>
      <c r="G36" s="104">
        <f t="shared" si="26"/>
        <v>392200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04">
        <f t="shared" si="28"/>
        <v>0</v>
      </c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>
        <f t="shared" si="29"/>
        <v>0</v>
      </c>
      <c r="AR36" s="117"/>
      <c r="AS36" s="117"/>
      <c r="AT36" s="117"/>
      <c r="AU36" s="117"/>
      <c r="AV36" s="117"/>
      <c r="AW36" s="117"/>
      <c r="AX36" s="117"/>
      <c r="AY36" s="130"/>
      <c r="AZ36" s="117"/>
      <c r="BA36" s="104">
        <f t="shared" si="30"/>
        <v>392200</v>
      </c>
      <c r="BB36" s="111"/>
      <c r="BC36" s="132">
        <v>392200</v>
      </c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1"/>
      <c r="BP36" s="111"/>
    </row>
    <row r="37" ht="23" customHeight="1" spans="1:68">
      <c r="A37" s="105" t="s">
        <v>100</v>
      </c>
      <c r="B37" s="105" t="s">
        <v>101</v>
      </c>
      <c r="C37" s="105" t="s">
        <v>282</v>
      </c>
      <c r="D37" s="103">
        <f t="shared" si="25"/>
        <v>327600</v>
      </c>
      <c r="E37" s="111"/>
      <c r="F37" s="110">
        <f t="shared" ref="F37:F39" si="33">SUM(G37)</f>
        <v>327600</v>
      </c>
      <c r="G37" s="104">
        <f t="shared" si="26"/>
        <v>327600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04">
        <f t="shared" si="28"/>
        <v>0</v>
      </c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30"/>
      <c r="AZ37" s="118"/>
      <c r="BA37" s="104">
        <f t="shared" si="30"/>
        <v>327600</v>
      </c>
      <c r="BB37" s="111"/>
      <c r="BC37" s="132">
        <v>327600</v>
      </c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1"/>
      <c r="BP37" s="111"/>
    </row>
    <row r="38" ht="23" customHeight="1" spans="1:68">
      <c r="A38" s="105" t="s">
        <v>100</v>
      </c>
      <c r="B38" s="105" t="s">
        <v>101</v>
      </c>
      <c r="C38" s="105" t="s">
        <v>283</v>
      </c>
      <c r="D38" s="103">
        <f t="shared" si="25"/>
        <v>6020000</v>
      </c>
      <c r="E38" s="111"/>
      <c r="F38" s="110">
        <f t="shared" si="33"/>
        <v>6020000</v>
      </c>
      <c r="G38" s="104">
        <f t="shared" si="26"/>
        <v>6020000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04">
        <f t="shared" si="28"/>
        <v>0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>
        <f t="shared" ref="AQ38:AQ46" si="34">SUM(AR38:AX38)</f>
        <v>0</v>
      </c>
      <c r="AR38" s="117"/>
      <c r="AS38" s="117"/>
      <c r="AT38" s="117"/>
      <c r="AU38" s="117"/>
      <c r="AV38" s="117"/>
      <c r="AW38" s="117"/>
      <c r="AX38" s="117"/>
      <c r="AY38" s="130"/>
      <c r="AZ38" s="117"/>
      <c r="BA38" s="104">
        <f t="shared" si="30"/>
        <v>6020000</v>
      </c>
      <c r="BB38" s="111"/>
      <c r="BC38" s="132">
        <v>6020000</v>
      </c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1"/>
      <c r="BP38" s="111"/>
    </row>
    <row r="39" ht="23" customHeight="1" spans="1:68">
      <c r="A39" s="105" t="s">
        <v>100</v>
      </c>
      <c r="B39" s="105" t="s">
        <v>101</v>
      </c>
      <c r="C39" s="105" t="s">
        <v>284</v>
      </c>
      <c r="D39" s="103">
        <f t="shared" si="25"/>
        <v>5272800</v>
      </c>
      <c r="E39" s="111"/>
      <c r="F39" s="110">
        <f t="shared" si="33"/>
        <v>5272800</v>
      </c>
      <c r="G39" s="104">
        <f t="shared" si="26"/>
        <v>5272800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04">
        <f t="shared" si="28"/>
        <v>0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>
        <f t="shared" si="34"/>
        <v>0</v>
      </c>
      <c r="AR39" s="117"/>
      <c r="AS39" s="117"/>
      <c r="AT39" s="117"/>
      <c r="AU39" s="117"/>
      <c r="AV39" s="117"/>
      <c r="AW39" s="117"/>
      <c r="AX39" s="117"/>
      <c r="AY39" s="130"/>
      <c r="AZ39" s="117"/>
      <c r="BA39" s="104">
        <f t="shared" si="30"/>
        <v>5272800</v>
      </c>
      <c r="BB39" s="111"/>
      <c r="BC39" s="132">
        <v>5272800</v>
      </c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1"/>
      <c r="BP39" s="111"/>
    </row>
    <row r="40" ht="23" customHeight="1" spans="1:68">
      <c r="A40" s="105" t="s">
        <v>100</v>
      </c>
      <c r="B40" s="105" t="s">
        <v>101</v>
      </c>
      <c r="C40" s="105" t="s">
        <v>285</v>
      </c>
      <c r="D40" s="103">
        <f t="shared" si="25"/>
        <v>4363200</v>
      </c>
      <c r="E40" s="111"/>
      <c r="F40" s="110">
        <v>4363200</v>
      </c>
      <c r="G40" s="104">
        <f t="shared" si="26"/>
        <v>4363200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04">
        <f t="shared" si="28"/>
        <v>0</v>
      </c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>
        <f t="shared" si="34"/>
        <v>0</v>
      </c>
      <c r="AR40" s="117"/>
      <c r="AS40" s="117"/>
      <c r="AT40" s="117"/>
      <c r="AU40" s="117"/>
      <c r="AV40" s="117"/>
      <c r="AW40" s="117"/>
      <c r="AX40" s="117"/>
      <c r="AY40" s="130"/>
      <c r="AZ40" s="117"/>
      <c r="BA40" s="104">
        <f t="shared" si="30"/>
        <v>4363200</v>
      </c>
      <c r="BB40" s="111"/>
      <c r="BC40" s="110">
        <v>4363200</v>
      </c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1"/>
      <c r="BP40" s="111"/>
    </row>
    <row r="41" ht="23" customHeight="1" spans="1:68">
      <c r="A41" s="105" t="s">
        <v>100</v>
      </c>
      <c r="B41" s="105" t="s">
        <v>101</v>
      </c>
      <c r="C41" s="105" t="s">
        <v>286</v>
      </c>
      <c r="D41" s="103">
        <f t="shared" si="25"/>
        <v>840000</v>
      </c>
      <c r="E41" s="111"/>
      <c r="F41" s="110">
        <f t="shared" ref="F41:F45" si="35">SUM(G41)</f>
        <v>840000</v>
      </c>
      <c r="G41" s="104">
        <f t="shared" si="26"/>
        <v>840000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04">
        <f t="shared" si="28"/>
        <v>0</v>
      </c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>
        <f t="shared" si="34"/>
        <v>0</v>
      </c>
      <c r="AR41" s="117"/>
      <c r="AS41" s="117"/>
      <c r="AT41" s="117"/>
      <c r="AU41" s="117"/>
      <c r="AV41" s="117"/>
      <c r="AW41" s="117"/>
      <c r="AX41" s="117"/>
      <c r="AY41" s="130"/>
      <c r="AZ41" s="117"/>
      <c r="BA41" s="104">
        <f t="shared" si="30"/>
        <v>840000</v>
      </c>
      <c r="BB41" s="111"/>
      <c r="BC41" s="132">
        <v>840000</v>
      </c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1"/>
      <c r="BP41" s="111"/>
    </row>
    <row r="42" ht="23" customHeight="1" spans="1:68">
      <c r="A42" s="105" t="s">
        <v>100</v>
      </c>
      <c r="B42" s="105" t="s">
        <v>101</v>
      </c>
      <c r="C42" s="105" t="s">
        <v>287</v>
      </c>
      <c r="D42" s="103">
        <f t="shared" si="25"/>
        <v>153200</v>
      </c>
      <c r="E42" s="111"/>
      <c r="F42" s="110">
        <f t="shared" si="35"/>
        <v>153200</v>
      </c>
      <c r="G42" s="104">
        <f t="shared" si="26"/>
        <v>153200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4">
        <f t="shared" si="28"/>
        <v>0</v>
      </c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>
        <f t="shared" si="34"/>
        <v>0</v>
      </c>
      <c r="AR42" s="117"/>
      <c r="AS42" s="117"/>
      <c r="AT42" s="117"/>
      <c r="AU42" s="117"/>
      <c r="AV42" s="117"/>
      <c r="AW42" s="117"/>
      <c r="AX42" s="117"/>
      <c r="AY42" s="130"/>
      <c r="AZ42" s="117"/>
      <c r="BA42" s="104">
        <f t="shared" si="30"/>
        <v>153200</v>
      </c>
      <c r="BB42" s="111"/>
      <c r="BC42" s="132">
        <v>153200</v>
      </c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1"/>
      <c r="BP42" s="111"/>
    </row>
    <row r="43" ht="23" customHeight="1" spans="1:68">
      <c r="A43" s="105" t="s">
        <v>100</v>
      </c>
      <c r="B43" s="105" t="s">
        <v>101</v>
      </c>
      <c r="C43" s="105" t="s">
        <v>288</v>
      </c>
      <c r="D43" s="103">
        <f t="shared" si="25"/>
        <v>61900</v>
      </c>
      <c r="E43" s="111"/>
      <c r="F43" s="110">
        <f t="shared" si="35"/>
        <v>61900</v>
      </c>
      <c r="G43" s="104">
        <f t="shared" si="26"/>
        <v>61900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04">
        <f t="shared" si="28"/>
        <v>0</v>
      </c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>
        <f t="shared" si="34"/>
        <v>0</v>
      </c>
      <c r="AR43" s="117"/>
      <c r="AS43" s="117"/>
      <c r="AT43" s="117"/>
      <c r="AU43" s="117"/>
      <c r="AV43" s="117"/>
      <c r="AW43" s="117"/>
      <c r="AX43" s="117"/>
      <c r="AY43" s="130"/>
      <c r="AZ43" s="117"/>
      <c r="BA43" s="104">
        <f t="shared" si="30"/>
        <v>61900</v>
      </c>
      <c r="BB43" s="111"/>
      <c r="BC43" s="132">
        <v>61900</v>
      </c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1"/>
      <c r="BP43" s="111"/>
    </row>
    <row r="44" ht="23" customHeight="1" spans="1:68">
      <c r="A44" s="105" t="s">
        <v>100</v>
      </c>
      <c r="B44" s="105" t="s">
        <v>101</v>
      </c>
      <c r="C44" s="105" t="s">
        <v>289</v>
      </c>
      <c r="D44" s="103">
        <f t="shared" si="25"/>
        <v>79600</v>
      </c>
      <c r="E44" s="111"/>
      <c r="F44" s="110">
        <f t="shared" si="35"/>
        <v>79600</v>
      </c>
      <c r="G44" s="104">
        <f t="shared" si="26"/>
        <v>79600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04">
        <f t="shared" si="28"/>
        <v>0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>
        <f t="shared" si="34"/>
        <v>0</v>
      </c>
      <c r="AR44" s="117"/>
      <c r="AS44" s="117"/>
      <c r="AT44" s="117"/>
      <c r="AU44" s="117"/>
      <c r="AV44" s="117"/>
      <c r="AW44" s="117"/>
      <c r="AX44" s="117"/>
      <c r="AY44" s="130"/>
      <c r="AZ44" s="117"/>
      <c r="BA44" s="104">
        <f t="shared" si="30"/>
        <v>79600</v>
      </c>
      <c r="BB44" s="111"/>
      <c r="BC44" s="132">
        <v>79600</v>
      </c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1"/>
      <c r="BP44" s="111"/>
    </row>
    <row r="45" ht="23" customHeight="1" spans="1:68">
      <c r="A45" s="105" t="s">
        <v>100</v>
      </c>
      <c r="B45" s="105" t="s">
        <v>101</v>
      </c>
      <c r="C45" s="105" t="s">
        <v>290</v>
      </c>
      <c r="D45" s="103">
        <f t="shared" si="25"/>
        <v>180000</v>
      </c>
      <c r="E45" s="111"/>
      <c r="F45" s="110">
        <f t="shared" si="35"/>
        <v>180000</v>
      </c>
      <c r="G45" s="104">
        <f t="shared" si="26"/>
        <v>180000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04">
        <f t="shared" si="28"/>
        <v>0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>
        <f t="shared" si="34"/>
        <v>0</v>
      </c>
      <c r="AR45" s="117"/>
      <c r="AS45" s="117"/>
      <c r="AT45" s="117"/>
      <c r="AU45" s="117"/>
      <c r="AV45" s="117"/>
      <c r="AW45" s="117"/>
      <c r="AX45" s="117"/>
      <c r="AY45" s="130"/>
      <c r="AZ45" s="117"/>
      <c r="BA45" s="104">
        <f t="shared" si="30"/>
        <v>180000</v>
      </c>
      <c r="BB45" s="111"/>
      <c r="BC45" s="132">
        <v>180000</v>
      </c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1"/>
      <c r="BP45" s="111"/>
    </row>
    <row r="46" ht="23" customHeight="1" spans="1:68">
      <c r="A46" s="105" t="s">
        <v>100</v>
      </c>
      <c r="B46" s="105" t="s">
        <v>101</v>
      </c>
      <c r="C46" s="105" t="s">
        <v>291</v>
      </c>
      <c r="D46" s="103">
        <f t="shared" si="25"/>
        <v>383000</v>
      </c>
      <c r="E46" s="111"/>
      <c r="F46" s="103">
        <v>383000</v>
      </c>
      <c r="G46" s="104">
        <f t="shared" si="26"/>
        <v>650500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04">
        <f t="shared" si="28"/>
        <v>0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>
        <f t="shared" si="34"/>
        <v>0</v>
      </c>
      <c r="AR46" s="117"/>
      <c r="AS46" s="117"/>
      <c r="AT46" s="117"/>
      <c r="AU46" s="117"/>
      <c r="AV46" s="117"/>
      <c r="AW46" s="117"/>
      <c r="AX46" s="117"/>
      <c r="AY46" s="130"/>
      <c r="AZ46" s="117"/>
      <c r="BA46" s="104">
        <f t="shared" si="30"/>
        <v>650500</v>
      </c>
      <c r="BB46" s="111"/>
      <c r="BC46" s="103">
        <v>650500</v>
      </c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1"/>
      <c r="BP46" s="111"/>
    </row>
    <row r="47" ht="23" customHeight="1" spans="1:68">
      <c r="A47" s="105" t="s">
        <v>100</v>
      </c>
      <c r="B47" s="105" t="s">
        <v>101</v>
      </c>
      <c r="C47" s="105" t="s">
        <v>292</v>
      </c>
      <c r="D47" s="103">
        <f t="shared" ref="D28:D59" si="36">SUM(E47:F47)</f>
        <v>1240900</v>
      </c>
      <c r="E47" s="111"/>
      <c r="F47" s="103">
        <f t="shared" ref="F47:F49" si="37">SUM(G47)</f>
        <v>1240900</v>
      </c>
      <c r="G47" s="104">
        <f t="shared" ref="G28:G59" si="38">SUM(H47+S47+AR47+BA47+BN47+BO47+BP47)</f>
        <v>1240900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04">
        <f t="shared" si="28"/>
        <v>0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30"/>
      <c r="AZ47" s="118"/>
      <c r="BA47" s="104">
        <f t="shared" si="30"/>
        <v>1240900</v>
      </c>
      <c r="BB47" s="111"/>
      <c r="BC47" s="133">
        <v>1240900</v>
      </c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1"/>
      <c r="BP47" s="111"/>
    </row>
    <row r="48" ht="23" customHeight="1" spans="1:68">
      <c r="A48" s="105" t="s">
        <v>100</v>
      </c>
      <c r="B48" s="105" t="s">
        <v>101</v>
      </c>
      <c r="C48" s="105" t="s">
        <v>293</v>
      </c>
      <c r="D48" s="103">
        <f t="shared" si="36"/>
        <v>2915000</v>
      </c>
      <c r="E48" s="111"/>
      <c r="F48" s="103">
        <f t="shared" si="37"/>
        <v>2915000</v>
      </c>
      <c r="G48" s="104">
        <f t="shared" si="38"/>
        <v>2915000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04">
        <f t="shared" si="28"/>
        <v>0</v>
      </c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30"/>
      <c r="AZ48" s="118"/>
      <c r="BA48" s="104">
        <f t="shared" si="30"/>
        <v>2915000</v>
      </c>
      <c r="BB48" s="111"/>
      <c r="BC48" s="133">
        <v>2915000</v>
      </c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1"/>
      <c r="BP48" s="111"/>
    </row>
    <row r="49" ht="23" customHeight="1" spans="1:68">
      <c r="A49" s="105" t="s">
        <v>100</v>
      </c>
      <c r="B49" s="105" t="s">
        <v>101</v>
      </c>
      <c r="C49" s="105" t="s">
        <v>294</v>
      </c>
      <c r="D49" s="103">
        <f t="shared" si="36"/>
        <v>2140000</v>
      </c>
      <c r="E49" s="111"/>
      <c r="F49" s="103">
        <f t="shared" si="37"/>
        <v>2140000</v>
      </c>
      <c r="G49" s="104">
        <f t="shared" si="38"/>
        <v>2140000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04">
        <f t="shared" si="28"/>
        <v>0</v>
      </c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30"/>
      <c r="AZ49" s="118"/>
      <c r="BA49" s="104">
        <f t="shared" si="30"/>
        <v>2140000</v>
      </c>
      <c r="BB49" s="111"/>
      <c r="BC49" s="133">
        <v>2140000</v>
      </c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1"/>
      <c r="BP49" s="111"/>
    </row>
    <row r="50" ht="23" customHeight="1" spans="1:68">
      <c r="A50" s="105" t="s">
        <v>100</v>
      </c>
      <c r="B50" s="105" t="s">
        <v>101</v>
      </c>
      <c r="C50" s="105" t="s">
        <v>295</v>
      </c>
      <c r="D50" s="103">
        <f t="shared" si="36"/>
        <v>1638000</v>
      </c>
      <c r="E50" s="111"/>
      <c r="F50" s="103">
        <v>1638000</v>
      </c>
      <c r="G50" s="104">
        <f t="shared" si="38"/>
        <v>2900000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04">
        <f t="shared" si="28"/>
        <v>0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30"/>
      <c r="AZ50" s="118"/>
      <c r="BA50" s="104">
        <f t="shared" si="30"/>
        <v>2900000</v>
      </c>
      <c r="BB50" s="111"/>
      <c r="BC50" s="133">
        <v>2900000</v>
      </c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1"/>
      <c r="BP50" s="111"/>
    </row>
    <row r="51" ht="23" customHeight="1" spans="1:68">
      <c r="A51" s="105" t="s">
        <v>100</v>
      </c>
      <c r="B51" s="105" t="s">
        <v>101</v>
      </c>
      <c r="C51" s="105" t="s">
        <v>296</v>
      </c>
      <c r="D51" s="103">
        <f t="shared" si="36"/>
        <v>2050000</v>
      </c>
      <c r="E51" s="111"/>
      <c r="F51" s="103">
        <v>2050000</v>
      </c>
      <c r="G51" s="104">
        <f t="shared" si="38"/>
        <v>1850000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04">
        <f t="shared" si="28"/>
        <v>0</v>
      </c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30"/>
      <c r="AZ51" s="118"/>
      <c r="BA51" s="104">
        <f t="shared" si="30"/>
        <v>1850000</v>
      </c>
      <c r="BB51" s="111"/>
      <c r="BC51" s="133">
        <v>1850000</v>
      </c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1"/>
      <c r="BP51" s="111"/>
    </row>
    <row r="52" ht="23" customHeight="1" spans="1:68">
      <c r="A52" s="105" t="s">
        <v>100</v>
      </c>
      <c r="B52" s="105" t="s">
        <v>101</v>
      </c>
      <c r="C52" s="105" t="s">
        <v>297</v>
      </c>
      <c r="D52" s="103">
        <f t="shared" si="36"/>
        <v>2200000</v>
      </c>
      <c r="E52" s="111"/>
      <c r="F52" s="103">
        <v>2200000</v>
      </c>
      <c r="G52" s="104">
        <f t="shared" si="38"/>
        <v>1800000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04">
        <f t="shared" si="28"/>
        <v>0</v>
      </c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30"/>
      <c r="AZ52" s="118"/>
      <c r="BA52" s="104">
        <f t="shared" si="30"/>
        <v>1800000</v>
      </c>
      <c r="BB52" s="111"/>
      <c r="BC52" s="133">
        <v>1800000</v>
      </c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1"/>
      <c r="BP52" s="111"/>
    </row>
    <row r="53" ht="23" customHeight="1" spans="1:68">
      <c r="A53" s="105" t="s">
        <v>100</v>
      </c>
      <c r="B53" s="105" t="s">
        <v>101</v>
      </c>
      <c r="C53" s="105" t="s">
        <v>298</v>
      </c>
      <c r="D53" s="103">
        <f t="shared" si="36"/>
        <v>298500</v>
      </c>
      <c r="E53" s="111"/>
      <c r="F53" s="103">
        <f t="shared" ref="F53:F56" si="39">SUM(G53)</f>
        <v>298500</v>
      </c>
      <c r="G53" s="104">
        <f t="shared" si="38"/>
        <v>298500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04">
        <f t="shared" si="28"/>
        <v>0</v>
      </c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30"/>
      <c r="AZ53" s="118"/>
      <c r="BA53" s="104">
        <f t="shared" si="30"/>
        <v>298500</v>
      </c>
      <c r="BB53" s="111"/>
      <c r="BC53" s="133">
        <v>298500</v>
      </c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1"/>
      <c r="BP53" s="111"/>
    </row>
    <row r="54" ht="23" customHeight="1" spans="1:68">
      <c r="A54" s="105" t="s">
        <v>100</v>
      </c>
      <c r="B54" s="105" t="s">
        <v>101</v>
      </c>
      <c r="C54" s="105" t="s">
        <v>299</v>
      </c>
      <c r="D54" s="103">
        <f t="shared" si="36"/>
        <v>295000</v>
      </c>
      <c r="E54" s="111"/>
      <c r="F54" s="103">
        <f t="shared" si="39"/>
        <v>295000</v>
      </c>
      <c r="G54" s="104">
        <f t="shared" si="38"/>
        <v>295000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04">
        <f t="shared" si="28"/>
        <v>0</v>
      </c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30"/>
      <c r="AZ54" s="118"/>
      <c r="BA54" s="104">
        <f t="shared" si="30"/>
        <v>295000</v>
      </c>
      <c r="BB54" s="111"/>
      <c r="BC54" s="133">
        <v>295000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1"/>
      <c r="BP54" s="111"/>
    </row>
    <row r="55" ht="23" customHeight="1" spans="1:68">
      <c r="A55" s="105" t="s">
        <v>100</v>
      </c>
      <c r="B55" s="105" t="s">
        <v>101</v>
      </c>
      <c r="C55" s="105" t="s">
        <v>300</v>
      </c>
      <c r="D55" s="103">
        <f t="shared" si="36"/>
        <v>1200000</v>
      </c>
      <c r="E55" s="111"/>
      <c r="F55" s="103">
        <v>1200000</v>
      </c>
      <c r="G55" s="104">
        <f t="shared" si="38"/>
        <v>1800000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04">
        <f t="shared" si="28"/>
        <v>0</v>
      </c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30"/>
      <c r="AZ55" s="118"/>
      <c r="BA55" s="104">
        <f t="shared" si="30"/>
        <v>1800000</v>
      </c>
      <c r="BB55" s="111"/>
      <c r="BC55" s="133">
        <v>1800000</v>
      </c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1"/>
      <c r="BP55" s="111"/>
    </row>
    <row r="56" ht="23" customHeight="1" spans="1:68">
      <c r="A56" s="105" t="s">
        <v>100</v>
      </c>
      <c r="B56" s="105" t="s">
        <v>101</v>
      </c>
      <c r="C56" s="105" t="s">
        <v>301</v>
      </c>
      <c r="D56" s="103">
        <f t="shared" si="36"/>
        <v>250000</v>
      </c>
      <c r="E56" s="111"/>
      <c r="F56" s="103">
        <f>SUM(G56)</f>
        <v>250000</v>
      </c>
      <c r="G56" s="104">
        <f t="shared" si="38"/>
        <v>250000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04">
        <f t="shared" si="28"/>
        <v>0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30"/>
      <c r="AZ56" s="118"/>
      <c r="BA56" s="104">
        <f t="shared" si="30"/>
        <v>250000</v>
      </c>
      <c r="BB56" s="111"/>
      <c r="BC56" s="133">
        <v>250000</v>
      </c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1"/>
      <c r="BP56" s="111"/>
    </row>
  </sheetData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bother</cp:lastModifiedBy>
  <dcterms:created xsi:type="dcterms:W3CDTF">2017-04-07T08:05:00Z</dcterms:created>
  <cp:lastPrinted>2022-11-23T09:31:00Z</cp:lastPrinted>
  <dcterms:modified xsi:type="dcterms:W3CDTF">2023-11-14T03:11:25Z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2FAF4DCB5D8D426197D1944405DDA865</vt:lpwstr>
  </property>
</Properties>
</file>