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3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8">'一般公共预算财政拨款基本及项目经济分类总表（八）'!$1:4</definedName>
    <definedName name="_xlnm.Print_Titles" localSheetId="6">'一般公共预算财政拨款支出表（六）'!$1:4</definedName>
    <definedName name="_xlnm.Print_Titles" localSheetId="13">'政府采购预算计划表（十三）'!$1:4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<sst xmlns="http://schemas.openxmlformats.org/spreadsheetml/2006/main" count="560" uniqueCount="344">
  <si>
    <t>2023年部门基本情况表</t>
  </si>
  <si>
    <t>编报单位：万荣县林业局（本级）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</si>
  <si>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</si>
  <si>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</si>
  <si>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</si>
  <si>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</si>
  <si>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</si>
  <si>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</si>
  <si>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</si>
  <si>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</si>
  <si>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</si>
  <si>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</si>
  <si>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</si>
  <si>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</si>
  <si>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</si>
  <si>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</si>
  <si>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</si>
  <si>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</si>
  <si>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</si>
  <si>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</si>
  <si>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</si>
  <si>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林业局</t>
  </si>
  <si>
    <t>合  计</t>
  </si>
  <si>
    <t>2023年部门预算收支总表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</si>
  <si>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</si>
  <si>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</si>
  <si>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</si>
  <si>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</si>
  <si>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</si>
  <si>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</si>
  <si>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</si>
  <si>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</si>
  <si>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</si>
  <si>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</si>
  <si>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</si>
  <si>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</si>
  <si>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</si>
  <si>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</si>
  <si>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</si>
  <si>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</si>
  <si>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</si>
  <si>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</si>
  <si>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</si>
  <si>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</si>
  <si>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</si>
  <si>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</si>
  <si>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</si>
  <si>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</si>
  <si>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</si>
  <si>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</si>
  <si>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</si>
  <si>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</si>
  <si>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</si>
  <si>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</si>
  <si>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</si>
  <si>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</si>
  <si>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</si>
  <si>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</si>
  <si>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</si>
  <si>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</si>
  <si>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</si>
  <si>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</si>
  <si>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</si>
  <si>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</si>
  <si>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</si>
  <si>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2023年部门预算收入总表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</si>
  <si>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</si>
  <si>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</si>
  <si>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</si>
  <si>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</si>
  <si>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</si>
  <si>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</si>
  <si>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</si>
  <si>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</si>
  <si>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</si>
  <si>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2130201</t>
  </si>
  <si>
    <t>行政运行</t>
  </si>
  <si>
    <t>2080505</t>
  </si>
  <si>
    <t>机关事业单位基本养老保险缴费支出</t>
  </si>
  <si>
    <t>2089999</t>
  </si>
  <si>
    <t>其他社会保障和就业支出</t>
  </si>
  <si>
    <t>2101101</t>
  </si>
  <si>
    <t>行政单位医疗</t>
  </si>
  <si>
    <t>2210201</t>
  </si>
  <si>
    <t>住房公积金</t>
  </si>
  <si>
    <t>其他优抚支出</t>
  </si>
  <si>
    <t>2130202</t>
  </si>
  <si>
    <t>一般行政管理事务</t>
  </si>
  <si>
    <t>2130213</t>
  </si>
  <si>
    <t>执法与监督</t>
  </si>
  <si>
    <t>2320399</t>
  </si>
  <si>
    <t>地方政府其他一般债务付息支出</t>
  </si>
  <si>
    <t>2130299</t>
  </si>
  <si>
    <t>其他林业和草原支出</t>
  </si>
  <si>
    <t>2023年部门预算支出总表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</si>
  <si>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</si>
  <si>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</si>
  <si>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</si>
  <si>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</si>
  <si>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</si>
  <si>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2023年财政拨款预算收支总表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</si>
  <si>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</si>
  <si>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</si>
  <si>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</si>
  <si>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</si>
  <si>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</si>
  <si>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</si>
  <si>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</si>
  <si>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</si>
  <si>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</si>
  <si>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2023年纳入财政专户管理的事业收入支出表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</si>
  <si>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</si>
  <si>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</si>
  <si>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2023年一般公共预算财政拨款支出表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</si>
  <si>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</si>
  <si>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</si>
  <si>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2023年一般公共预算财政拨款基本支出经济分类表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</si>
  <si>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</si>
  <si>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</si>
  <si>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</si>
  <si>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</si>
  <si>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</si>
  <si>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</si>
  <si>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</si>
  <si>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</si>
  <si>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</si>
  <si>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</si>
  <si>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</si>
  <si>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</si>
  <si>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</si>
  <si>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</si>
  <si>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</si>
  <si>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</si>
  <si>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职业年金缴费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</si>
  <si>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</si>
  <si>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</si>
  <si>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</si>
  <si>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</si>
  <si>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t xml:space="preserve">      培训费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</si>
  <si>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</si>
  <si>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</si>
  <si>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>对个人和家庭的补助</t>
  </si>
  <si>
    <t xml:space="preserve">      专用材料费</t>
  </si>
  <si>
    <t xml:space="preserve">     离休费</t>
  </si>
  <si>
    <t xml:space="preserve">      专用燃料费</t>
  </si>
  <si>
    <t xml:space="preserve">     退休费</t>
  </si>
  <si>
    <t xml:space="preserve">      劳务费</t>
  </si>
  <si>
    <t xml:space="preserve">     抚恤金</t>
  </si>
  <si>
    <t xml:space="preserve">      委托业务费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</si>
  <si>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</si>
  <si>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物业管理费</t>
  </si>
  <si>
    <t xml:space="preserve">     其他对个人和家庭的补助</t>
  </si>
  <si>
    <t xml:space="preserve">      其他交通费用</t>
  </si>
  <si>
    <t>资本性支出</t>
  </si>
  <si>
    <t xml:space="preserve">      其他商品和服务支出</t>
  </si>
  <si>
    <t xml:space="preserve">     办公设备购置</t>
  </si>
  <si>
    <t>（二）提取安排经费</t>
  </si>
  <si>
    <t xml:space="preserve">     专用设备购置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</si>
  <si>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</si>
  <si>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t xml:space="preserve">     信息网络及软件购置更新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</si>
  <si>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</si>
  <si>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</si>
  <si>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</si>
  <si>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</si>
  <si>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</si>
  <si>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</si>
  <si>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</si>
  <si>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2023年一般公共预算财政拨款基本支出、项目支出部门预算及政府预算经济分类总表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</si>
  <si>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</si>
  <si>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</si>
  <si>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</si>
  <si>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</si>
  <si>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</si>
  <si>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</si>
  <si>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</si>
  <si>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</si>
  <si>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</si>
  <si>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</si>
  <si>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</si>
  <si>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</si>
  <si>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</si>
  <si>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</si>
  <si>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</si>
  <si>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</si>
  <si>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</si>
  <si>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</si>
  <si>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</si>
  <si>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</si>
  <si>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</si>
  <si>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</si>
  <si>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</si>
  <si>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</si>
  <si>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</si>
  <si>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</si>
  <si>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</si>
  <si>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</si>
  <si>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债务利息及费用支出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</si>
  <si>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</si>
  <si>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</si>
  <si>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</si>
  <si>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</si>
  <si>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</si>
  <si>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</si>
  <si>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绩效工资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</si>
  <si>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</si>
  <si>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</si>
  <si>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</si>
  <si>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</si>
  <si>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</si>
  <si>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</si>
  <si>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</si>
  <si>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</si>
  <si>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</si>
  <si>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</si>
  <si>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</si>
  <si>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</si>
  <si>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</si>
  <si>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</si>
  <si>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</si>
  <si>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物业管理费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</si>
  <si>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</si>
  <si>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</si>
  <si>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</si>
  <si>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</si>
  <si>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</si>
  <si>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</si>
  <si>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</si>
  <si>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</si>
  <si>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代缴社会保险费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</si>
  <si>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</si>
  <si>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</si>
  <si>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</si>
  <si>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</si>
  <si>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</si>
  <si>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</si>
  <si>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</si>
  <si>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</si>
  <si>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</si>
  <si>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</si>
  <si>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</si>
  <si>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</si>
  <si>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</si>
  <si>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国内债务付息</t>
  </si>
  <si>
    <t>国内债务还本</t>
  </si>
  <si>
    <t>机关事业单位基本养老       保险缴费</t>
  </si>
  <si>
    <t>失业、工伤保险缴费</t>
  </si>
  <si>
    <t>遗属人员补助金</t>
  </si>
  <si>
    <t>林业管理事务</t>
  </si>
  <si>
    <t>森林防火专项支出</t>
  </si>
  <si>
    <t>森林防火视频监控系统建设项目</t>
  </si>
  <si>
    <t>偿还林业五期项目付息</t>
  </si>
  <si>
    <t>偿还林业五期项目还本</t>
  </si>
  <si>
    <t>通道绿化租地款</t>
  </si>
  <si>
    <t>森林保险保费县级配套</t>
  </si>
  <si>
    <t>2022年孤峰山林木灌溉工程项目</t>
  </si>
  <si>
    <t>2022年孤峰山封山育林工程项目</t>
  </si>
  <si>
    <t>2022年造林绿化空间评估项目</t>
  </si>
  <si>
    <t>2019年三北防护林项目</t>
  </si>
  <si>
    <t>2019年孤峰山彩叶树种造林工程项目</t>
  </si>
  <si>
    <t>2020年黄河流域荒坡沙地生态修复工程项目</t>
  </si>
  <si>
    <t>2020年后土祠后门通道及周边护坡打孔绿化工程项目</t>
  </si>
  <si>
    <t>2020年康庄、高速引线、李后路、运稷路、209国道、苹果主题公园、生态修复等9项工程绿化项目</t>
  </si>
  <si>
    <t>2020年沿黄旅游公路环保监测点周围绿化工程项目</t>
  </si>
  <si>
    <t>2020年湿地鸟类观测台建设工程项目</t>
  </si>
  <si>
    <t>2021年重点绿化工程</t>
  </si>
  <si>
    <t>2021年万荣县沿黄旅游路二期（第二、三部分）绿化工程项目</t>
  </si>
  <si>
    <t>2021年后土祠周边生态修复绿化工程项目</t>
  </si>
  <si>
    <t>2021年万荣县临猗交界处绿化工程项目</t>
  </si>
  <si>
    <t>2021年皇甫－袁家庄通道绿化工程项目</t>
  </si>
  <si>
    <t>2022年森林城市创建总体规划项目</t>
  </si>
  <si>
    <t>2022年裴运线南张至薛李段通道绿化工程项目</t>
  </si>
  <si>
    <t>2022年万荣县南外环道路绿化工程项目</t>
  </si>
  <si>
    <t>2022年北环街（华康北路-运稷路）绿化提升改造项目</t>
  </si>
  <si>
    <t>2022年沿黄旅游路第三部分建设工程（支线李家大院至羊道）绿化项目</t>
  </si>
  <si>
    <t>2022年万荣县李后路209国道至偏店提档升级绿化工程项目</t>
  </si>
  <si>
    <t>2022年沿黄旅游公路第三部分（李家大院至羊道）绿化工程（200m标准段）项目</t>
  </si>
  <si>
    <t>2022年万荣县闫景高速引线提档升级绿化工程项目</t>
  </si>
  <si>
    <t>2022年玉泉物流北路西路道路绿化工程项目</t>
  </si>
  <si>
    <t>2022年孤峰山主路彩叶树种工程项目</t>
  </si>
  <si>
    <t>2023年万荣县太贾-里望-通化苗木移植项目</t>
  </si>
  <si>
    <t>2023年高三线绿化提升项目</t>
  </si>
  <si>
    <t>2023年五坡路绿化提档升级</t>
  </si>
  <si>
    <t>2023年秦村-小风线道路绿化项目</t>
  </si>
  <si>
    <t>2023年李后路(偏店-王正)段绿化提升项目</t>
  </si>
  <si>
    <t>2023年荣河镇西环线（临河-周王）段绿化提升项目</t>
  </si>
  <si>
    <t>2023年裴运线(南张街道)段道路绿化提升项目</t>
  </si>
  <si>
    <t>2023年闫景高速口和荣河谢村坡绿化提升项目</t>
  </si>
  <si>
    <t>2023年柳家院通村路通道绿化工程项目</t>
  </si>
  <si>
    <t>2023年王显高速口至范家项目</t>
  </si>
  <si>
    <t>2023年政府性基金预算收入表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</si>
  <si>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</si>
  <si>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</si>
  <si>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</si>
  <si>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</si>
  <si>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</si>
  <si>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2023年政府性基金预算支出表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</si>
  <si>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</si>
  <si>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2023年“三公”经费部门预算情况表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</si>
  <si>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</si>
  <si>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</si>
  <si>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</si>
  <si>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</si>
  <si>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</si>
  <si>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</si>
  <si>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</si>
  <si>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</si>
  <si>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</si>
  <si>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</si>
  <si>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</si>
  <si>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 xml:space="preserve">
情况说明：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</si>
  <si>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</si>
  <si>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2023年机关运行经费预算财政拨款情况统计表</t>
  </si>
  <si>
    <t>单 位 名 称</t>
  </si>
  <si>
    <t>其中：公务员交通补贴158196元</t>
  </si>
  <si>
    <t xml:space="preserve"> 2023年政府采购预算计划表</t>
  </si>
  <si>
    <t>单位：万元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</si>
  <si>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</si>
  <si>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</si>
  <si>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</si>
  <si>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</si>
  <si>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</si>
  <si>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</si>
  <si>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</si>
  <si>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合 计</t>
  </si>
  <si>
    <t>一般公共   预算资金</t>
  </si>
  <si>
    <t>转移支付   资金</t>
  </si>
  <si>
    <t>事业收入</t>
  </si>
  <si>
    <t>其他收入</t>
  </si>
  <si>
    <t>自筹资金</t>
  </si>
  <si>
    <t>车辆维修和保养服务</t>
  </si>
  <si>
    <t>C050301</t>
  </si>
  <si>
    <t>批</t>
  </si>
  <si>
    <t>车辆维修和保养</t>
  </si>
  <si>
    <t>车辆加油服务</t>
  </si>
  <si>
    <t>C050302</t>
  </si>
  <si>
    <t>车辆加油</t>
  </si>
  <si>
    <t>车辆保险</t>
  </si>
  <si>
    <t>C15040201</t>
  </si>
  <si>
    <t>份</t>
  </si>
  <si>
    <t>机动车保险服务</t>
  </si>
  <si>
    <t>修缮工程</t>
  </si>
  <si>
    <t>B08</t>
  </si>
  <si>
    <t>墙面保温和物资库维修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</si>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</sst>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);[Red]\(#,##0.00\)"/>
    <numFmt numFmtId="178" formatCode="0_);[Red]\(0\)"/>
    <numFmt numFmtId="179" formatCode="#,##0_);[Red]\(#,##0\)"/>
    <numFmt numFmtId="180" formatCode=";;"/>
    <numFmt numFmtId="181" formatCode="#,##0_ "/>
    <numFmt numFmtId="182" formatCode="0_ "/>
    <numFmt numFmtId="183" formatCode="#,##0.0000"/>
  </numFmts>
  <fonts count="30">
    <font>
      <sz val="9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9"/>
      <color indexed="0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18" fillId="6" borderId="17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0" fillId="7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26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right" vertical="center" wrapText="1"/>
    </xf>
    <xf numFmtId="177" fontId="0" fillId="2" borderId="2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7" fontId="0" fillId="2" borderId="6" xfId="0" applyNumberFormat="1" applyFont="1" applyFill="1" applyBorder="1" applyAlignment="1">
      <alignment vertical="center" wrapText="1"/>
    </xf>
    <xf numFmtId="177" fontId="0" fillId="2" borderId="6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178" fontId="2" fillId="2" borderId="6" xfId="0" applyNumberFormat="1" applyFont="1" applyFill="1" applyBorder="1" applyAlignment="1">
      <alignment horizontal="right" vertical="center" wrapText="1"/>
    </xf>
    <xf numFmtId="178" fontId="2" fillId="2" borderId="2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9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9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80" fontId="0" fillId="0" borderId="2" xfId="0" applyNumberFormat="1" applyFont="1" applyFill="1" applyBorder="1" applyAlignment="1" applyProtection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10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1" fontId="0" fillId="0" borderId="0" xfId="0" applyNumberFormat="1" applyFont="1" applyAlignment="1">
      <alignment horizontal="center" vertical="center" wrapText="1"/>
    </xf>
    <xf numFmtId="181" fontId="0" fillId="0" borderId="0" xfId="0" applyNumberFormat="1" applyFont="1" applyAlignment="1">
      <alignment horizontal="center" vertical="center"/>
    </xf>
    <xf numFmtId="181" fontId="0" fillId="0" borderId="0" xfId="0" applyNumberFormat="1" applyAlignment="1">
      <alignment vertical="center" wrapText="1"/>
    </xf>
    <xf numFmtId="181" fontId="0" fillId="0" borderId="0" xfId="0" applyNumberFormat="1" applyAlignment="1"/>
    <xf numFmtId="181" fontId="1" fillId="0" borderId="0" xfId="0" applyNumberFormat="1" applyFont="1" applyFill="1" applyAlignment="1">
      <alignment horizontal="center" vertical="center"/>
    </xf>
    <xf numFmtId="181" fontId="0" fillId="0" borderId="1" xfId="0" applyNumberFormat="1" applyFill="1" applyBorder="1" applyAlignment="1">
      <alignment horizontal="left" vertical="center"/>
    </xf>
    <xf numFmtId="181" fontId="0" fillId="0" borderId="0" xfId="0" applyNumberFormat="1" applyAlignment="1">
      <alignment horizontal="center" vertical="center"/>
    </xf>
    <xf numFmtId="181" fontId="0" fillId="0" borderId="6" xfId="0" applyNumberFormat="1" applyFont="1" applyBorder="1" applyAlignment="1">
      <alignment horizontal="center" vertical="center" wrapText="1"/>
    </xf>
    <xf numFmtId="181" fontId="0" fillId="0" borderId="6" xfId="0" applyNumberFormat="1" applyFont="1" applyFill="1" applyBorder="1" applyAlignment="1" applyProtection="1">
      <alignment horizontal="center" vertical="center"/>
    </xf>
    <xf numFmtId="181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81" fontId="0" fillId="0" borderId="6" xfId="0" applyNumberFormat="1" applyFont="1" applyBorder="1" applyAlignment="1">
      <alignment horizontal="center" vertical="center"/>
    </xf>
    <xf numFmtId="181" fontId="0" fillId="0" borderId="6" xfId="0" applyNumberFormat="1" applyFont="1" applyFill="1" applyBorder="1" applyAlignment="1">
      <alignment horizontal="center" vertical="center"/>
    </xf>
    <xf numFmtId="181" fontId="0" fillId="0" borderId="5" xfId="0" applyNumberFormat="1" applyFont="1" applyFill="1" applyBorder="1" applyAlignment="1" applyProtection="1">
      <alignment horizontal="center" vertical="center" wrapText="1"/>
    </xf>
    <xf numFmtId="181" fontId="0" fillId="0" borderId="5" xfId="0" applyNumberFormat="1" applyFill="1" applyBorder="1" applyAlignment="1" applyProtection="1">
      <alignment horizontal="center" vertical="center" wrapText="1"/>
    </xf>
    <xf numFmtId="181" fontId="0" fillId="0" borderId="5" xfId="0" applyNumberFormat="1" applyFont="1" applyFill="1" applyBorder="1" applyAlignment="1" applyProtection="1">
      <alignment horizontal="right" vertical="center" wrapText="1"/>
    </xf>
    <xf numFmtId="181" fontId="0" fillId="0" borderId="6" xfId="0" applyNumberFormat="1" applyFont="1" applyFill="1" applyBorder="1" applyAlignment="1" applyProtection="1">
      <alignment horizontal="right" vertical="center" wrapText="1"/>
    </xf>
    <xf numFmtId="181" fontId="0" fillId="0" borderId="6" xfId="0" applyNumberFormat="1" applyBorder="1" applyAlignment="1">
      <alignment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81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81" fontId="0" fillId="3" borderId="6" xfId="0" applyNumberFormat="1" applyFont="1" applyFill="1" applyBorder="1" applyAlignment="1" applyProtection="1">
      <alignment horizontal="right" vertical="center" wrapText="1"/>
    </xf>
    <xf numFmtId="181" fontId="0" fillId="0" borderId="6" xfId="0" applyNumberFormat="1" applyBorder="1" applyAlignment="1"/>
    <xf numFmtId="181" fontId="0" fillId="0" borderId="3" xfId="49" applyNumberFormat="1" applyFont="1" applyFill="1" applyBorder="1" applyAlignment="1" applyProtection="1">
      <alignment horizontal="center" vertical="center" wrapText="1"/>
      <protection locked="0"/>
    </xf>
    <xf numFmtId="181" fontId="0" fillId="0" borderId="4" xfId="49" applyNumberFormat="1" applyFont="1" applyFill="1" applyBorder="1" applyAlignment="1" applyProtection="1">
      <alignment horizontal="center" vertical="center" wrapText="1"/>
      <protection locked="0"/>
    </xf>
    <xf numFmtId="181" fontId="0" fillId="0" borderId="7" xfId="49" applyNumberFormat="1" applyFont="1" applyFill="1" applyBorder="1" applyAlignment="1" applyProtection="1">
      <alignment horizontal="center" vertical="center" wrapText="1"/>
      <protection locked="0"/>
    </xf>
    <xf numFmtId="181" fontId="0" fillId="0" borderId="1" xfId="0" applyNumberFormat="1" applyFont="1" applyFill="1" applyBorder="1" applyAlignment="1">
      <alignment horizontal="left" vertical="center"/>
    </xf>
    <xf numFmtId="181" fontId="0" fillId="3" borderId="6" xfId="0" applyNumberFormat="1" applyFont="1" applyFill="1" applyBorder="1" applyAlignment="1">
      <alignment horizontal="center" vertical="center" wrapText="1"/>
    </xf>
    <xf numFmtId="181" fontId="2" fillId="0" borderId="6" xfId="0" applyNumberFormat="1" applyFont="1" applyFill="1" applyBorder="1" applyAlignment="1">
      <alignment vertical="center" wrapText="1"/>
    </xf>
    <xf numFmtId="181" fontId="2" fillId="0" borderId="6" xfId="0" applyNumberFormat="1" applyFont="1" applyFill="1" applyBorder="1" applyAlignment="1"/>
    <xf numFmtId="181" fontId="2" fillId="2" borderId="6" xfId="0" applyNumberFormat="1" applyFont="1" applyFill="1" applyBorder="1" applyAlignment="1">
      <alignment vertical="center" wrapText="1"/>
    </xf>
    <xf numFmtId="181" fontId="0" fillId="0" borderId="3" xfId="0" applyNumberFormat="1" applyFont="1" applyBorder="1" applyAlignment="1">
      <alignment horizontal="center" vertical="center" wrapText="1"/>
    </xf>
    <xf numFmtId="181" fontId="0" fillId="0" borderId="4" xfId="0" applyNumberFormat="1" applyFont="1" applyBorder="1" applyAlignment="1">
      <alignment horizontal="center" vertical="center" wrapText="1"/>
    </xf>
    <xf numFmtId="181" fontId="0" fillId="0" borderId="7" xfId="0" applyNumberFormat="1" applyFont="1" applyBorder="1" applyAlignment="1">
      <alignment horizontal="center" vertical="center" wrapText="1"/>
    </xf>
    <xf numFmtId="181" fontId="0" fillId="0" borderId="3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/>
    </xf>
    <xf numFmtId="181" fontId="0" fillId="0" borderId="1" xfId="0" applyNumberFormat="1" applyFont="1" applyBorder="1" applyAlignment="1">
      <alignment horizontal="left" vertical="center"/>
    </xf>
    <xf numFmtId="181" fontId="0" fillId="0" borderId="1" xfId="0" applyNumberFormat="1" applyBorder="1" applyAlignment="1">
      <alignment horizontal="left" vertical="center"/>
    </xf>
    <xf numFmtId="181" fontId="0" fillId="0" borderId="6" xfId="0" applyNumberFormat="1" applyBorder="1" applyAlignment="1">
      <alignment horizontal="center" vertical="center" wrapText="1"/>
    </xf>
    <xf numFmtId="181" fontId="0" fillId="2" borderId="6" xfId="49" applyNumberFormat="1" applyFont="1" applyFill="1" applyBorder="1" applyAlignment="1" applyProtection="1">
      <alignment horizontal="center" vertical="center" wrapText="1"/>
      <protection locked="0"/>
    </xf>
    <xf numFmtId="181" fontId="0" fillId="2" borderId="3" xfId="49" applyNumberFormat="1" applyFont="1" applyFill="1" applyBorder="1" applyAlignment="1" applyProtection="1">
      <alignment horizontal="center" vertical="center" wrapText="1"/>
      <protection locked="0"/>
    </xf>
    <xf numFmtId="181" fontId="4" fillId="0" borderId="6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82" fontId="4" fillId="0" borderId="6" xfId="0" applyNumberFormat="1" applyFont="1" applyFill="1" applyBorder="1" applyAlignment="1">
      <alignment horizontal="center" vertical="center"/>
    </xf>
    <xf numFmtId="181" fontId="0" fillId="2" borderId="4" xfId="49" applyNumberFormat="1" applyFont="1" applyFill="1" applyBorder="1" applyAlignment="1" applyProtection="1">
      <alignment horizontal="center" vertical="center" wrapText="1"/>
      <protection locked="0"/>
    </xf>
    <xf numFmtId="181" fontId="0" fillId="2" borderId="7" xfId="49" applyNumberFormat="1" applyFont="1" applyFill="1" applyBorder="1" applyAlignment="1" applyProtection="1">
      <alignment horizontal="center" vertical="center" wrapText="1"/>
      <protection locked="0"/>
    </xf>
    <xf numFmtId="181" fontId="0" fillId="0" borderId="1" xfId="0" applyNumberFormat="1" applyBorder="1" applyAlignment="1">
      <alignment vertical="center"/>
    </xf>
    <xf numFmtId="181" fontId="4" fillId="3" borderId="3" xfId="49" applyNumberFormat="1" applyFont="1" applyFill="1" applyBorder="1" applyAlignment="1" applyProtection="1">
      <alignment horizontal="center" vertical="center" wrapText="1"/>
      <protection locked="0"/>
    </xf>
    <xf numFmtId="181" fontId="4" fillId="3" borderId="7" xfId="49" applyNumberFormat="1" applyFont="1" applyFill="1" applyBorder="1" applyAlignment="1" applyProtection="1">
      <alignment horizontal="center" vertical="center" wrapText="1"/>
      <protection locked="0"/>
    </xf>
    <xf numFmtId="181" fontId="4" fillId="3" borderId="6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3" xfId="0" applyNumberFormat="1" applyFill="1" applyBorder="1" applyAlignment="1" applyProtection="1">
      <alignment horizontal="center" vertical="center"/>
    </xf>
    <xf numFmtId="181" fontId="0" fillId="0" borderId="3" xfId="0" applyNumberFormat="1" applyFill="1" applyBorder="1" applyAlignment="1" applyProtection="1">
      <alignment horizontal="center" vertical="center"/>
    </xf>
    <xf numFmtId="181" fontId="0" fillId="0" borderId="4" xfId="0" applyNumberFormat="1" applyFill="1" applyBorder="1" applyAlignment="1" applyProtection="1">
      <alignment horizontal="center" vertical="center"/>
    </xf>
    <xf numFmtId="181" fontId="0" fillId="0" borderId="7" xfId="0" applyNumberFormat="1" applyFill="1" applyBorder="1" applyAlignment="1" applyProtection="1">
      <alignment horizontal="center" vertical="center"/>
    </xf>
    <xf numFmtId="180" fontId="0" fillId="0" borderId="3" xfId="0" applyNumberFormat="1" applyFont="1" applyFill="1" applyBorder="1" applyAlignment="1" applyProtection="1">
      <alignment horizontal="left" vertical="center"/>
    </xf>
    <xf numFmtId="181" fontId="0" fillId="0" borderId="3" xfId="0" applyNumberFormat="1" applyFont="1" applyFill="1" applyBorder="1" applyAlignment="1" applyProtection="1">
      <alignment horizontal="right" vertical="center"/>
    </xf>
    <xf numFmtId="181" fontId="0" fillId="0" borderId="6" xfId="0" applyNumberFormat="1" applyFont="1" applyFill="1" applyBorder="1" applyAlignment="1" applyProtection="1">
      <alignment horizontal="right" vertical="center"/>
    </xf>
    <xf numFmtId="180" fontId="0" fillId="0" borderId="6" xfId="0" applyNumberFormat="1" applyFill="1" applyBorder="1" applyAlignment="1" applyProtection="1">
      <alignment horizontal="left" vertical="center"/>
    </xf>
    <xf numFmtId="180" fontId="0" fillId="0" borderId="6" xfId="0" applyNumberFormat="1" applyFont="1" applyFill="1" applyBorder="1" applyAlignment="1" applyProtection="1">
      <alignment horizontal="left" vertical="center"/>
    </xf>
    <xf numFmtId="179" fontId="0" fillId="0" borderId="6" xfId="0" applyNumberFormat="1" applyFill="1" applyBorder="1" applyAlignment="1" applyProtection="1">
      <alignment horizontal="left" vertical="center"/>
    </xf>
    <xf numFmtId="180" fontId="0" fillId="0" borderId="6" xfId="0" applyNumberFormat="1" applyFont="1" applyFill="1" applyBorder="1" applyAlignment="1" applyProtection="1">
      <alignment vertical="center"/>
    </xf>
    <xf numFmtId="181" fontId="0" fillId="0" borderId="6" xfId="0" applyNumberFormat="1" applyBorder="1" applyAlignment="1">
      <alignment horizontal="right" vertical="center"/>
    </xf>
    <xf numFmtId="180" fontId="0" fillId="0" borderId="6" xfId="0" applyNumberFormat="1" applyFont="1" applyFill="1" applyBorder="1" applyAlignment="1" applyProtection="1">
      <alignment horizontal="right" vertical="center"/>
    </xf>
    <xf numFmtId="180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 applyAlignment="1"/>
    <xf numFmtId="3" fontId="0" fillId="0" borderId="6" xfId="0" applyNumberFormat="1" applyBorder="1" applyAlignment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Border="1" applyAlignment="1"/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83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3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 applyAlignment="1"/>
    <xf numFmtId="3" fontId="0" fillId="0" borderId="2" xfId="0" applyNumberFormat="1" applyBorder="1" applyAlignment="1"/>
    <xf numFmtId="3" fontId="0" fillId="2" borderId="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9" fontId="0" fillId="2" borderId="6" xfId="0" applyNumberFormat="1" applyFont="1" applyFill="1" applyBorder="1" applyAlignment="1" applyProtection="1">
      <alignment horizontal="center" vertical="center"/>
    </xf>
    <xf numFmtId="181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F9" sqref="F9"/>
    </sheetView>
  </sheetViews>
  <sheetFormatPr defaultColWidth="15" defaultRowHeight="20.25" customHeight="1"/>
  <cols>
    <col min="1" max="1" width="21.6666666666667" style="196" customWidth="1"/>
    <col min="2" max="3" width="8.66666666666667" style="196" customWidth="1"/>
    <col min="4" max="4" width="9" style="196" customWidth="1"/>
    <col min="5" max="5" width="8.83333333333333" style="196" customWidth="1"/>
    <col min="6" max="6" width="11.1666666666667" style="196" customWidth="1"/>
    <col min="7" max="7" width="8.83333333333333" style="196" customWidth="1"/>
    <col min="8" max="9" width="9" style="196" customWidth="1"/>
    <col min="10" max="10" width="12.6666666666667" style="196" customWidth="1"/>
    <col min="11" max="11" width="8.16666666666667" style="196" customWidth="1"/>
    <col min="12" max="12" width="7.33333333333333" style="196" customWidth="1"/>
    <col min="13" max="13" width="7.66666666666667" style="196" customWidth="1"/>
    <col min="14" max="14" width="7.33333333333333" style="196" customWidth="1"/>
    <col min="15" max="15" width="7" style="196" customWidth="1"/>
    <col min="16" max="16" width="7.66666666666667" style="196" customWidth="1"/>
    <col min="17" max="16384" width="15" style="196"/>
  </cols>
  <sheetData>
    <row r="1" ht="34.9" customHeight="1" spans="1:16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="193" customFormat="1" ht="22.5" customHeight="1" spans="1:16">
      <c r="A2" s="198" t="s">
        <v>1</v>
      </c>
      <c r="B2" s="199"/>
      <c r="C2" s="199"/>
      <c r="D2" s="199"/>
      <c r="E2" s="199"/>
      <c r="F2" s="199"/>
      <c r="G2" s="200"/>
      <c r="H2" s="200"/>
      <c r="I2" s="200"/>
      <c r="J2" s="200"/>
      <c r="K2" s="200"/>
      <c r="L2" s="217"/>
      <c r="M2" s="218" t="s">
        <v>2</v>
      </c>
      <c r="N2" s="219"/>
      <c r="O2" s="219"/>
      <c r="P2" s="219"/>
    </row>
    <row r="3" s="194" customFormat="1" ht="33.4" customHeight="1" spans="1:16">
      <c r="A3" s="201" t="s">
        <v>3</v>
      </c>
      <c r="B3" s="202" t="s">
        <v>4</v>
      </c>
      <c r="C3" s="202" t="s">
        <v>5</v>
      </c>
      <c r="D3" s="203" t="s">
        <v>6</v>
      </c>
      <c r="E3" s="204"/>
      <c r="F3" s="204"/>
      <c r="G3" s="204"/>
      <c r="H3" s="204"/>
      <c r="I3" s="220"/>
      <c r="J3" s="202" t="s">
        <v>7</v>
      </c>
      <c r="K3" s="221" t="s">
        <v>8</v>
      </c>
      <c r="L3" s="222"/>
      <c r="M3" s="202" t="s">
        <v>9</v>
      </c>
      <c r="N3" s="223" t="s">
        <v>10</v>
      </c>
      <c r="O3" s="202" t="s">
        <v>11</v>
      </c>
      <c r="P3" s="202" t="s">
        <v>12</v>
      </c>
    </row>
    <row r="4" s="194" customFormat="1" ht="33.4" customHeight="1" spans="1:16">
      <c r="A4" s="205"/>
      <c r="B4" s="205"/>
      <c r="C4" s="206"/>
      <c r="D4" s="202" t="s">
        <v>13</v>
      </c>
      <c r="E4" s="201" t="s">
        <v>14</v>
      </c>
      <c r="F4" s="207" t="s">
        <v>15</v>
      </c>
      <c r="G4" s="207"/>
      <c r="H4" s="207"/>
      <c r="I4" s="207"/>
      <c r="J4" s="206"/>
      <c r="K4" s="201" t="s">
        <v>16</v>
      </c>
      <c r="L4" s="201" t="s">
        <v>17</v>
      </c>
      <c r="M4" s="205"/>
      <c r="N4" s="223"/>
      <c r="O4" s="206"/>
      <c r="P4" s="206"/>
    </row>
    <row r="5" s="194" customFormat="1" ht="33.4" customHeight="1" spans="1:16">
      <c r="A5" s="208"/>
      <c r="B5" s="208"/>
      <c r="C5" s="209"/>
      <c r="D5" s="209"/>
      <c r="E5" s="208"/>
      <c r="F5" s="207" t="s">
        <v>13</v>
      </c>
      <c r="G5" s="207" t="s">
        <v>18</v>
      </c>
      <c r="H5" s="207" t="s">
        <v>19</v>
      </c>
      <c r="I5" s="223" t="s">
        <v>20</v>
      </c>
      <c r="J5" s="209"/>
      <c r="K5" s="208"/>
      <c r="L5" s="208"/>
      <c r="M5" s="208"/>
      <c r="N5" s="223"/>
      <c r="O5" s="209"/>
      <c r="P5" s="209"/>
    </row>
    <row r="6" s="195" customFormat="1" ht="33.4" customHeight="1" spans="1:16">
      <c r="A6" s="210" t="s">
        <v>21</v>
      </c>
      <c r="B6" s="211" t="s">
        <v>14</v>
      </c>
      <c r="C6" s="212">
        <f>SUM(D6)</f>
        <v>8</v>
      </c>
      <c r="D6" s="212">
        <f>SUM(E6:F6)</f>
        <v>8</v>
      </c>
      <c r="E6" s="213">
        <v>5</v>
      </c>
      <c r="F6" s="212">
        <f t="shared" ref="F6" si="0">SUM(G6:I6)</f>
        <v>3</v>
      </c>
      <c r="G6" s="213">
        <v>3</v>
      </c>
      <c r="H6" s="213"/>
      <c r="I6" s="213"/>
      <c r="J6" s="224">
        <f t="shared" ref="J6" si="1">SUM(E6*3000+G6*3000)</f>
        <v>24000</v>
      </c>
      <c r="K6" s="213"/>
      <c r="L6" s="213"/>
      <c r="M6" s="213"/>
      <c r="N6" s="213">
        <v>6</v>
      </c>
      <c r="O6" s="213"/>
      <c r="P6" s="213"/>
    </row>
    <row r="7" s="195" customFormat="1" ht="33.4" customHeight="1" spans="1:16">
      <c r="A7" s="214"/>
      <c r="B7" s="213"/>
      <c r="C7" s="212">
        <f t="shared" ref="C7" si="2">SUM(D7,K7,L7,M7,N7)</f>
        <v>0</v>
      </c>
      <c r="D7" s="212">
        <f t="shared" ref="D7" si="3">SUM(E7+F7)</f>
        <v>0</v>
      </c>
      <c r="E7" s="213"/>
      <c r="F7" s="212">
        <f t="shared" ref="F7:F13" si="4">SUM(G7:I7)</f>
        <v>0</v>
      </c>
      <c r="G7" s="213"/>
      <c r="H7" s="213"/>
      <c r="I7" s="213"/>
      <c r="J7" s="224">
        <f t="shared" ref="J7:J13" si="5">SUM(E7*3000+G7*3000)</f>
        <v>0</v>
      </c>
      <c r="K7" s="213"/>
      <c r="L7" s="213"/>
      <c r="M7" s="213"/>
      <c r="N7" s="213"/>
      <c r="O7" s="213"/>
      <c r="P7" s="213"/>
    </row>
    <row r="8" s="195" customFormat="1" ht="33.4" customHeight="1" spans="1:16">
      <c r="A8" s="214"/>
      <c r="B8" s="213"/>
      <c r="C8" s="212">
        <f t="shared" ref="C8:C13" si="6">SUM(D8,K8,L8,M8,N8)</f>
        <v>0</v>
      </c>
      <c r="D8" s="212">
        <f t="shared" ref="D8:D13" si="7">SUM(E8+F8)</f>
        <v>0</v>
      </c>
      <c r="E8" s="213"/>
      <c r="F8" s="212">
        <f t="shared" si="4"/>
        <v>0</v>
      </c>
      <c r="G8" s="213"/>
      <c r="H8" s="213"/>
      <c r="I8" s="213"/>
      <c r="J8" s="224">
        <f t="shared" si="5"/>
        <v>0</v>
      </c>
      <c r="K8" s="213"/>
      <c r="L8" s="213"/>
      <c r="M8" s="213"/>
      <c r="N8" s="213"/>
      <c r="O8" s="213"/>
      <c r="P8" s="213"/>
    </row>
    <row r="9" s="195" customFormat="1" ht="33.4" customHeight="1" spans="1:16">
      <c r="A9" s="214"/>
      <c r="B9" s="213"/>
      <c r="C9" s="212">
        <f t="shared" si="6"/>
        <v>0</v>
      </c>
      <c r="D9" s="212">
        <f t="shared" si="7"/>
        <v>0</v>
      </c>
      <c r="E9" s="213"/>
      <c r="F9" s="212">
        <f t="shared" si="4"/>
        <v>0</v>
      </c>
      <c r="G9" s="213"/>
      <c r="H9" s="213"/>
      <c r="I9" s="213"/>
      <c r="J9" s="224">
        <f t="shared" si="5"/>
        <v>0</v>
      </c>
      <c r="K9" s="213"/>
      <c r="L9" s="213"/>
      <c r="M9" s="213"/>
      <c r="N9" s="213"/>
      <c r="O9" s="213"/>
      <c r="P9" s="213"/>
    </row>
    <row r="10" s="195" customFormat="1" ht="33.4" customHeight="1" spans="1:16">
      <c r="A10" s="214"/>
      <c r="B10" s="213"/>
      <c r="C10" s="212">
        <f t="shared" si="6"/>
        <v>0</v>
      </c>
      <c r="D10" s="212">
        <f t="shared" si="7"/>
        <v>0</v>
      </c>
      <c r="E10" s="213"/>
      <c r="F10" s="212">
        <f t="shared" si="4"/>
        <v>0</v>
      </c>
      <c r="G10" s="213"/>
      <c r="H10" s="213"/>
      <c r="I10" s="213"/>
      <c r="J10" s="224">
        <f t="shared" si="5"/>
        <v>0</v>
      </c>
      <c r="K10" s="213"/>
      <c r="L10" s="213"/>
      <c r="M10" s="213"/>
      <c r="N10" s="213"/>
      <c r="O10" s="213"/>
      <c r="P10" s="213"/>
    </row>
    <row r="11" s="195" customFormat="1" ht="33.4" customHeight="1" spans="1:16">
      <c r="A11" s="214"/>
      <c r="B11" s="213"/>
      <c r="C11" s="212">
        <f t="shared" si="6"/>
        <v>0</v>
      </c>
      <c r="D11" s="212">
        <f t="shared" si="7"/>
        <v>0</v>
      </c>
      <c r="E11" s="213"/>
      <c r="F11" s="212">
        <f t="shared" si="4"/>
        <v>0</v>
      </c>
      <c r="G11" s="213"/>
      <c r="H11" s="213"/>
      <c r="I11" s="213"/>
      <c r="J11" s="224">
        <f t="shared" si="5"/>
        <v>0</v>
      </c>
      <c r="K11" s="213"/>
      <c r="L11" s="213"/>
      <c r="M11" s="213"/>
      <c r="N11" s="213"/>
      <c r="O11" s="213"/>
      <c r="P11" s="213"/>
    </row>
    <row r="12" ht="33.4" customHeight="1" spans="1:16">
      <c r="A12" s="214"/>
      <c r="B12" s="213"/>
      <c r="C12" s="212">
        <f t="shared" si="6"/>
        <v>0</v>
      </c>
      <c r="D12" s="212">
        <f t="shared" si="7"/>
        <v>0</v>
      </c>
      <c r="E12" s="213"/>
      <c r="F12" s="212">
        <f t="shared" si="4"/>
        <v>0</v>
      </c>
      <c r="G12" s="213"/>
      <c r="H12" s="213"/>
      <c r="I12" s="213"/>
      <c r="J12" s="224">
        <f t="shared" si="5"/>
        <v>0</v>
      </c>
      <c r="K12" s="213"/>
      <c r="L12" s="213"/>
      <c r="M12" s="213"/>
      <c r="N12" s="213"/>
      <c r="O12" s="213"/>
      <c r="P12" s="213"/>
    </row>
    <row r="13" ht="33.4" customHeight="1" spans="1:16">
      <c r="A13" s="214"/>
      <c r="B13" s="213"/>
      <c r="C13" s="212">
        <f t="shared" si="6"/>
        <v>0</v>
      </c>
      <c r="D13" s="212">
        <f t="shared" si="7"/>
        <v>0</v>
      </c>
      <c r="E13" s="213"/>
      <c r="F13" s="212">
        <f t="shared" si="4"/>
        <v>0</v>
      </c>
      <c r="G13" s="213"/>
      <c r="H13" s="213"/>
      <c r="I13" s="213"/>
      <c r="J13" s="224">
        <f t="shared" si="5"/>
        <v>0</v>
      </c>
      <c r="K13" s="213"/>
      <c r="L13" s="213"/>
      <c r="M13" s="213"/>
      <c r="N13" s="213"/>
      <c r="O13" s="213"/>
      <c r="P13" s="213"/>
    </row>
    <row r="14" ht="33.4" customHeight="1" spans="1:16">
      <c r="A14" s="215" t="s">
        <v>22</v>
      </c>
      <c r="B14" s="216"/>
      <c r="C14" s="212">
        <f>SUM(C6:C13)</f>
        <v>8</v>
      </c>
      <c r="D14" s="212">
        <f t="shared" ref="D14" si="8">SUM(D6:D13)</f>
        <v>8</v>
      </c>
      <c r="E14" s="212">
        <f t="shared" ref="E14:N14" si="9">SUM(E6:E13)</f>
        <v>5</v>
      </c>
      <c r="F14" s="212">
        <f t="shared" si="9"/>
        <v>3</v>
      </c>
      <c r="G14" s="212">
        <f t="shared" si="9"/>
        <v>3</v>
      </c>
      <c r="H14" s="212">
        <f t="shared" si="9"/>
        <v>0</v>
      </c>
      <c r="I14" s="212">
        <f t="shared" si="9"/>
        <v>0</v>
      </c>
      <c r="J14" s="225">
        <f t="shared" si="9"/>
        <v>24000</v>
      </c>
      <c r="K14" s="212">
        <f t="shared" si="9"/>
        <v>0</v>
      </c>
      <c r="L14" s="212">
        <f t="shared" si="9"/>
        <v>0</v>
      </c>
      <c r="M14" s="212">
        <f t="shared" si="9"/>
        <v>0</v>
      </c>
      <c r="N14" s="212">
        <f t="shared" si="9"/>
        <v>6</v>
      </c>
      <c r="O14" s="212"/>
      <c r="P14" s="212">
        <f>SUM(P6:P13)</f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A6" sqref="$A6:$XFD6"/>
    </sheetView>
  </sheetViews>
  <sheetFormatPr defaultColWidth="9.16666666666667" defaultRowHeight="12.75" customHeight="1" outlineLevelCol="3"/>
  <cols>
    <col min="1" max="1" width="18.6666666666667" customWidth="1"/>
    <col min="2" max="2" width="39.8333333333333" customWidth="1"/>
    <col min="3" max="3" width="22.5" customWidth="1"/>
    <col min="4" max="4" width="19.6666666666667" customWidth="1"/>
  </cols>
  <sheetData>
    <row r="1" ht="34.9" customHeight="1" spans="1:4">
      <c r="A1" s="47" t="s">
        <v>289</v>
      </c>
      <c r="B1" s="47"/>
      <c r="C1" s="47"/>
      <c r="D1" s="47"/>
    </row>
    <row r="2" ht="25.15" customHeight="1" spans="1:4">
      <c r="A2" s="67" t="str">
        <f>(部门基本情况表!A2)</f>
        <v>编报单位：万荣县林业局（本级）</v>
      </c>
      <c r="B2" s="67"/>
      <c r="C2" s="72"/>
      <c r="D2" s="36" t="s">
        <v>24</v>
      </c>
    </row>
    <row r="3" ht="34.15" customHeight="1" spans="1:4">
      <c r="A3" s="10" t="s">
        <v>290</v>
      </c>
      <c r="B3" s="69"/>
      <c r="C3" s="73" t="s">
        <v>118</v>
      </c>
      <c r="D3" s="70" t="s">
        <v>291</v>
      </c>
    </row>
    <row r="4" ht="34.15" customHeight="1" spans="1:4">
      <c r="A4" s="74" t="s">
        <v>292</v>
      </c>
      <c r="B4" s="75" t="s">
        <v>293</v>
      </c>
      <c r="C4" s="70"/>
      <c r="D4" s="70"/>
    </row>
    <row r="5" ht="34.15" customHeight="1" spans="1:4">
      <c r="A5" s="74"/>
      <c r="B5" s="76" t="s">
        <v>294</v>
      </c>
      <c r="C5" s="45">
        <f>SUM(C6:C21)</f>
        <v>0</v>
      </c>
      <c r="D5" s="77"/>
    </row>
    <row r="6" ht="33.4" customHeight="1" spans="1:4">
      <c r="A6" s="78"/>
      <c r="B6" s="79"/>
      <c r="C6" s="45"/>
      <c r="D6" s="77"/>
    </row>
    <row r="7" ht="33.4" customHeight="1" spans="1:4">
      <c r="A7" s="78"/>
      <c r="B7" s="79"/>
      <c r="C7" s="45"/>
      <c r="D7" s="77"/>
    </row>
    <row r="8" ht="33.4" customHeight="1" spans="1:4">
      <c r="A8" s="78"/>
      <c r="B8" s="79"/>
      <c r="C8" s="45"/>
      <c r="D8" s="77"/>
    </row>
    <row r="9" ht="33.4" customHeight="1" spans="1:4">
      <c r="A9" s="78"/>
      <c r="B9" s="79"/>
      <c r="C9" s="45"/>
      <c r="D9" s="77"/>
    </row>
    <row r="10" ht="33.4" customHeight="1" spans="1:4">
      <c r="A10" s="78"/>
      <c r="B10" s="79"/>
      <c r="C10" s="45"/>
      <c r="D10" s="77"/>
    </row>
    <row r="11" ht="33.4" customHeight="1" spans="1:4">
      <c r="A11" s="78"/>
      <c r="B11" s="79"/>
      <c r="C11" s="45"/>
      <c r="D11" s="77"/>
    </row>
    <row r="12" ht="33.4" customHeight="1" spans="1:4">
      <c r="A12" s="78"/>
      <c r="B12" s="79"/>
      <c r="C12" s="45"/>
      <c r="D12" s="77"/>
    </row>
    <row r="13" ht="33.4" customHeight="1" spans="1:4">
      <c r="A13" s="78"/>
      <c r="B13" s="79"/>
      <c r="C13" s="45"/>
      <c r="D13" s="77"/>
    </row>
    <row r="14" ht="33.4" customHeight="1" spans="1:4">
      <c r="A14" s="78"/>
      <c r="B14" s="79"/>
      <c r="C14" s="45"/>
      <c r="D14" s="77"/>
    </row>
    <row r="15" ht="33.4" customHeight="1" spans="1:4">
      <c r="A15" s="78"/>
      <c r="B15" s="79"/>
      <c r="C15" s="45"/>
      <c r="D15" s="77"/>
    </row>
    <row r="16" ht="33.4" customHeight="1" spans="1:4">
      <c r="A16" s="78"/>
      <c r="B16" s="79"/>
      <c r="C16" s="45"/>
      <c r="D16" s="77"/>
    </row>
    <row r="17" ht="33.4" customHeight="1" spans="1:4">
      <c r="A17" s="78"/>
      <c r="B17" s="79"/>
      <c r="C17" s="45"/>
      <c r="D17" s="77"/>
    </row>
    <row r="18" ht="33.4" customHeight="1" spans="1:4">
      <c r="A18" s="78"/>
      <c r="B18" s="79"/>
      <c r="C18" s="45"/>
      <c r="D18" s="77"/>
    </row>
    <row r="19" ht="33.4" customHeight="1" spans="1:4">
      <c r="A19" s="78"/>
      <c r="B19" s="80"/>
      <c r="C19" s="45"/>
      <c r="D19" s="77"/>
    </row>
    <row r="20" ht="33.4" customHeight="1" spans="1:4">
      <c r="A20" s="78"/>
      <c r="B20" s="80"/>
      <c r="C20" s="45"/>
      <c r="D20" s="77"/>
    </row>
    <row r="21" ht="33.4" customHeight="1" spans="1:4">
      <c r="A21" s="81"/>
      <c r="B21" s="82"/>
      <c r="C21" s="45"/>
      <c r="D21" s="77"/>
    </row>
    <row r="22" customHeight="1" spans="1:3">
      <c r="A22" s="46"/>
      <c r="B22" s="46"/>
      <c r="C22" s="46"/>
    </row>
    <row r="23" customHeight="1" spans="1:3">
      <c r="A23" s="46"/>
      <c r="B23" s="46"/>
      <c r="C23" s="46"/>
    </row>
    <row r="24" customHeight="1" spans="1:3">
      <c r="A24" s="46"/>
      <c r="B24" s="46"/>
      <c r="C24" s="46"/>
    </row>
    <row r="25" customHeight="1" spans="2:3">
      <c r="B25" s="46"/>
      <c r="C25" s="46"/>
    </row>
    <row r="26" customHeight="1" spans="2:3">
      <c r="B26" s="46"/>
      <c r="C26" s="46"/>
    </row>
    <row r="27" customHeight="1" spans="2:3">
      <c r="B27" s="46"/>
      <c r="C27" s="46"/>
    </row>
    <row r="28" customHeight="1" spans="2:3">
      <c r="B28" s="46"/>
      <c r="C28" s="46"/>
    </row>
    <row r="29" customHeight="1" spans="2:2">
      <c r="B29" s="46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6666666666667" defaultRowHeight="12.75" customHeight="1" outlineLevelCol="4"/>
  <cols>
    <col min="1" max="1" width="16.1666666666667" customWidth="1"/>
    <col min="2" max="2" width="39.1666666666667" customWidth="1"/>
    <col min="3" max="3" width="16" customWidth="1"/>
    <col min="4" max="4" width="14.8333333333333" customWidth="1"/>
    <col min="5" max="5" width="13.8333333333333" customWidth="1"/>
  </cols>
  <sheetData>
    <row r="1" ht="34.9" customHeight="1" spans="1:5">
      <c r="A1" s="47" t="s">
        <v>295</v>
      </c>
      <c r="B1" s="47"/>
      <c r="C1" s="47"/>
      <c r="D1" s="47"/>
      <c r="E1" s="47"/>
    </row>
    <row r="2" ht="25.15" customHeight="1" spans="1:5">
      <c r="A2" s="67" t="str">
        <f>(部门基本情况表!A2)</f>
        <v>编报单位：万荣县林业局（本级）</v>
      </c>
      <c r="B2" s="67"/>
      <c r="E2" s="68" t="s">
        <v>24</v>
      </c>
    </row>
    <row r="3" ht="34.15" customHeight="1" spans="1:5">
      <c r="A3" s="10" t="s">
        <v>296</v>
      </c>
      <c r="B3" s="69"/>
      <c r="C3" s="70" t="s">
        <v>96</v>
      </c>
      <c r="D3" s="70" t="s">
        <v>97</v>
      </c>
      <c r="E3" s="70" t="s">
        <v>98</v>
      </c>
    </row>
    <row r="4" ht="34.15" customHeight="1" spans="1:5">
      <c r="A4" s="16" t="s">
        <v>71</v>
      </c>
      <c r="B4" s="51" t="s">
        <v>293</v>
      </c>
      <c r="C4" s="70"/>
      <c r="D4" s="70"/>
      <c r="E4" s="70"/>
    </row>
    <row r="5" ht="34.15" customHeight="1" spans="1:5">
      <c r="A5" s="16"/>
      <c r="B5" s="51" t="s">
        <v>294</v>
      </c>
      <c r="C5" s="45">
        <f>SUM(D5:E5)</f>
        <v>0</v>
      </c>
      <c r="D5" s="45">
        <f>SUM(D6:D21)</f>
        <v>0</v>
      </c>
      <c r="E5" s="45">
        <f>SUM(E6:E21)</f>
        <v>0</v>
      </c>
    </row>
    <row r="6" ht="33.2" customHeight="1" spans="1:5">
      <c r="A6" s="17"/>
      <c r="B6" s="71"/>
      <c r="C6" s="45">
        <f t="shared" ref="C6" si="0">SUM(D6:E6)</f>
        <v>0</v>
      </c>
      <c r="D6" s="45"/>
      <c r="E6" s="45"/>
    </row>
    <row r="7" ht="33.2" customHeight="1" spans="1:5">
      <c r="A7" s="17"/>
      <c r="B7" s="71"/>
      <c r="C7" s="45">
        <f t="shared" ref="C7:C21" si="1">SUM(D7:E7)</f>
        <v>0</v>
      </c>
      <c r="D7" s="45"/>
      <c r="E7" s="45"/>
    </row>
    <row r="8" ht="33.2" customHeight="1" spans="1:5">
      <c r="A8" s="17"/>
      <c r="B8" s="71"/>
      <c r="C8" s="45">
        <f t="shared" si="1"/>
        <v>0</v>
      </c>
      <c r="D8" s="45"/>
      <c r="E8" s="45"/>
    </row>
    <row r="9" ht="33.2" customHeight="1" spans="1:5">
      <c r="A9" s="17"/>
      <c r="B9" s="71"/>
      <c r="C9" s="45">
        <f t="shared" si="1"/>
        <v>0</v>
      </c>
      <c r="D9" s="45"/>
      <c r="E9" s="45"/>
    </row>
    <row r="10" ht="33.2" customHeight="1" spans="1:5">
      <c r="A10" s="17"/>
      <c r="B10" s="71"/>
      <c r="C10" s="45">
        <f t="shared" si="1"/>
        <v>0</v>
      </c>
      <c r="D10" s="45"/>
      <c r="E10" s="45"/>
    </row>
    <row r="11" ht="33.2" customHeight="1" spans="1:5">
      <c r="A11" s="17"/>
      <c r="B11" s="71"/>
      <c r="C11" s="45">
        <f t="shared" si="1"/>
        <v>0</v>
      </c>
      <c r="D11" s="45"/>
      <c r="E11" s="45"/>
    </row>
    <row r="12" ht="33.2" customHeight="1" spans="1:5">
      <c r="A12" s="17"/>
      <c r="B12" s="71"/>
      <c r="C12" s="45">
        <f t="shared" si="1"/>
        <v>0</v>
      </c>
      <c r="D12" s="45"/>
      <c r="E12" s="45"/>
    </row>
    <row r="13" ht="33.2" customHeight="1" spans="1:5">
      <c r="A13" s="17"/>
      <c r="B13" s="71"/>
      <c r="C13" s="45">
        <f t="shared" si="1"/>
        <v>0</v>
      </c>
      <c r="D13" s="45"/>
      <c r="E13" s="45"/>
    </row>
    <row r="14" ht="33.2" customHeight="1" spans="1:5">
      <c r="A14" s="17"/>
      <c r="B14" s="71"/>
      <c r="C14" s="45">
        <f t="shared" si="1"/>
        <v>0</v>
      </c>
      <c r="D14" s="45"/>
      <c r="E14" s="45"/>
    </row>
    <row r="15" ht="33.2" customHeight="1" spans="1:5">
      <c r="A15" s="17"/>
      <c r="B15" s="71"/>
      <c r="C15" s="45">
        <f t="shared" si="1"/>
        <v>0</v>
      </c>
      <c r="D15" s="45"/>
      <c r="E15" s="45"/>
    </row>
    <row r="16" ht="33.2" customHeight="1" spans="1:5">
      <c r="A16" s="17"/>
      <c r="B16" s="71"/>
      <c r="C16" s="45">
        <f t="shared" si="1"/>
        <v>0</v>
      </c>
      <c r="D16" s="45"/>
      <c r="E16" s="45"/>
    </row>
    <row r="17" ht="33.2" customHeight="1" spans="1:5">
      <c r="A17" s="17"/>
      <c r="B17" s="71"/>
      <c r="C17" s="45">
        <f t="shared" si="1"/>
        <v>0</v>
      </c>
      <c r="D17" s="45"/>
      <c r="E17" s="45"/>
    </row>
    <row r="18" ht="33.2" customHeight="1" spans="1:5">
      <c r="A18" s="17"/>
      <c r="B18" s="56"/>
      <c r="C18" s="45">
        <f t="shared" si="1"/>
        <v>0</v>
      </c>
      <c r="D18" s="45"/>
      <c r="E18" s="45"/>
    </row>
    <row r="19" ht="33.2" customHeight="1" spans="1:5">
      <c r="A19" s="17"/>
      <c r="B19" s="56"/>
      <c r="C19" s="45">
        <f t="shared" si="1"/>
        <v>0</v>
      </c>
      <c r="D19" s="45"/>
      <c r="E19" s="45"/>
    </row>
    <row r="20" ht="33.2" customHeight="1" spans="1:5">
      <c r="A20" s="17"/>
      <c r="B20" s="56"/>
      <c r="C20" s="45">
        <f t="shared" si="1"/>
        <v>0</v>
      </c>
      <c r="D20" s="45"/>
      <c r="E20" s="45"/>
    </row>
    <row r="21" ht="33.2" customHeight="1" spans="1:5">
      <c r="A21" s="17"/>
      <c r="B21" s="56"/>
      <c r="C21" s="45">
        <f t="shared" si="1"/>
        <v>0</v>
      </c>
      <c r="D21" s="45"/>
      <c r="E21" s="45"/>
    </row>
    <row r="22" customHeight="1" spans="1:5">
      <c r="A22" s="46"/>
      <c r="B22" s="46"/>
      <c r="C22" s="46"/>
      <c r="D22" s="46"/>
      <c r="E22" s="46"/>
    </row>
    <row r="23" customHeight="1" spans="1:5">
      <c r="A23" s="46"/>
      <c r="B23" s="46"/>
      <c r="C23" s="46"/>
      <c r="D23" s="46"/>
      <c r="E23" s="46"/>
    </row>
    <row r="24" customHeight="1" spans="2:5">
      <c r="B24" s="46"/>
      <c r="C24" s="46"/>
      <c r="D24" s="46"/>
      <c r="E24" s="46"/>
    </row>
    <row r="25" customHeight="1" spans="2:5">
      <c r="B25" s="46"/>
      <c r="C25" s="46"/>
      <c r="D25" s="46"/>
      <c r="E25" s="46"/>
    </row>
    <row r="26" customHeight="1" spans="2:3">
      <c r="B26" s="46"/>
      <c r="C26" s="46"/>
    </row>
    <row r="27" customHeight="1" spans="2:3">
      <c r="B27" s="46"/>
      <c r="C27" s="46"/>
    </row>
    <row r="28" customHeight="1" spans="3:3">
      <c r="C28" s="46"/>
    </row>
    <row r="29" customHeight="1" spans="3:3">
      <c r="C29" s="46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904166666666667" right="0.904166666666667" top="1.0625" bottom="0.94375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3" workbookViewId="0">
      <selection activeCell="A1" sqref="A1:H1"/>
    </sheetView>
  </sheetViews>
  <sheetFormatPr defaultColWidth="9.16666666666667" defaultRowHeight="12.75" customHeight="1"/>
  <cols>
    <col min="1" max="1" width="27.8333333333333" customWidth="1"/>
    <col min="2" max="2" width="12" customWidth="1"/>
    <col min="3" max="3" width="10.3333333333333" customWidth="1"/>
    <col min="4" max="6" width="10" customWidth="1"/>
    <col min="7" max="7" width="9.83333333333333" customWidth="1"/>
    <col min="8" max="8" width="10.1666666666667" customWidth="1"/>
  </cols>
  <sheetData>
    <row r="1" ht="36" customHeight="1" spans="1:8">
      <c r="A1" s="47" t="s">
        <v>297</v>
      </c>
      <c r="B1" s="47"/>
      <c r="C1" s="47"/>
      <c r="D1" s="47"/>
      <c r="E1" s="47"/>
      <c r="F1" s="47"/>
      <c r="G1" s="47"/>
      <c r="H1" s="47"/>
    </row>
    <row r="2" ht="24.75" customHeight="1" spans="1:8">
      <c r="A2" s="35" t="str">
        <f>(部门基本情况表!A2)</f>
        <v>编报单位：万荣县林业局（本级）</v>
      </c>
      <c r="B2" s="35"/>
      <c r="C2" s="48"/>
      <c r="D2" s="36"/>
      <c r="E2" s="36"/>
      <c r="F2" s="36"/>
      <c r="G2" s="36"/>
      <c r="H2" s="36" t="s">
        <v>24</v>
      </c>
    </row>
    <row r="3" ht="25.15" customHeight="1" spans="1:8">
      <c r="A3" s="37" t="s">
        <v>298</v>
      </c>
      <c r="B3" s="49" t="s">
        <v>299</v>
      </c>
      <c r="C3" s="50"/>
      <c r="D3" s="50"/>
      <c r="E3" s="50"/>
      <c r="F3" s="50"/>
      <c r="G3" s="50"/>
      <c r="H3" s="51" t="s">
        <v>300</v>
      </c>
    </row>
    <row r="4" ht="25.15" customHeight="1" spans="1:8">
      <c r="A4" s="52"/>
      <c r="B4" s="53" t="s">
        <v>301</v>
      </c>
      <c r="C4" s="54"/>
      <c r="D4" s="49" t="s">
        <v>97</v>
      </c>
      <c r="E4" s="54"/>
      <c r="F4" s="49" t="s">
        <v>98</v>
      </c>
      <c r="G4" s="50"/>
      <c r="H4" s="38"/>
    </row>
    <row r="5" ht="33.75" customHeight="1" spans="1:8">
      <c r="A5" s="55"/>
      <c r="B5" s="56" t="s">
        <v>22</v>
      </c>
      <c r="C5" s="56" t="s">
        <v>302</v>
      </c>
      <c r="D5" s="56" t="s">
        <v>303</v>
      </c>
      <c r="E5" s="56" t="s">
        <v>302</v>
      </c>
      <c r="F5" s="56" t="s">
        <v>303</v>
      </c>
      <c r="G5" s="57" t="s">
        <v>302</v>
      </c>
      <c r="H5" s="38"/>
    </row>
    <row r="6" ht="39" customHeight="1" spans="1:10">
      <c r="A6" s="51" t="s">
        <v>304</v>
      </c>
      <c r="B6" s="58">
        <f t="shared" ref="B6:G6" si="0">SUM(B7,B8,B11)</f>
        <v>0</v>
      </c>
      <c r="C6" s="58">
        <f t="shared" si="0"/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41"/>
      <c r="I6" s="46"/>
      <c r="J6" s="46"/>
    </row>
    <row r="7" ht="39" customHeight="1" spans="1:12">
      <c r="A7" s="59" t="s">
        <v>305</v>
      </c>
      <c r="B7" s="58">
        <f t="shared" ref="B7:B11" si="1">SUM(D7+F7)</f>
        <v>0</v>
      </c>
      <c r="C7" s="58">
        <f t="shared" ref="C7" si="2">SUM(E7+G7)</f>
        <v>0</v>
      </c>
      <c r="D7" s="45"/>
      <c r="E7" s="45"/>
      <c r="F7" s="45"/>
      <c r="G7" s="45"/>
      <c r="H7" s="41"/>
      <c r="K7" s="46"/>
      <c r="L7" s="46"/>
    </row>
    <row r="8" ht="39" customHeight="1" spans="1:11">
      <c r="A8" s="59" t="s">
        <v>306</v>
      </c>
      <c r="B8" s="58">
        <f t="shared" si="1"/>
        <v>0</v>
      </c>
      <c r="C8" s="58">
        <f t="shared" ref="C8" si="3">SUM(C9:C10)</f>
        <v>0</v>
      </c>
      <c r="D8" s="58"/>
      <c r="E8" s="58">
        <f>SUM(E9:E10)</f>
        <v>0</v>
      </c>
      <c r="F8" s="58"/>
      <c r="G8" s="58">
        <f>SUM(G9:G10)</f>
        <v>0</v>
      </c>
      <c r="H8" s="41"/>
      <c r="I8" s="46"/>
      <c r="J8" s="46"/>
      <c r="K8" s="46"/>
    </row>
    <row r="9" ht="39" customHeight="1" spans="1:12">
      <c r="A9" s="60" t="s">
        <v>307</v>
      </c>
      <c r="B9" s="58">
        <f t="shared" si="1"/>
        <v>0</v>
      </c>
      <c r="C9" s="58">
        <f t="shared" ref="C9:C11" si="4">SUM(E9+G9)</f>
        <v>0</v>
      </c>
      <c r="D9" s="45"/>
      <c r="E9" s="45"/>
      <c r="F9" s="45"/>
      <c r="G9" s="45"/>
      <c r="H9" s="41"/>
      <c r="I9" s="46"/>
      <c r="J9" s="46"/>
      <c r="L9" s="46"/>
    </row>
    <row r="10" ht="39" customHeight="1" spans="1:12">
      <c r="A10" s="60" t="s">
        <v>308</v>
      </c>
      <c r="B10" s="58">
        <f t="shared" si="1"/>
        <v>0</v>
      </c>
      <c r="C10" s="58">
        <f t="shared" si="4"/>
        <v>0</v>
      </c>
      <c r="D10" s="45"/>
      <c r="E10" s="45">
        <f>SUM('一般公共预算财政拨款基本及项目经济分类总表（八）'!AO6)</f>
        <v>0</v>
      </c>
      <c r="F10" s="45"/>
      <c r="G10" s="45">
        <f>SUM('一般公共预算财政拨款基本及项目经济分类总表（八）'!AO5-'一般公共预算财政拨款基本及项目经济分类总表（八）'!AO6)</f>
        <v>0</v>
      </c>
      <c r="H10" s="41"/>
      <c r="I10" s="46"/>
      <c r="J10" s="46"/>
      <c r="K10" s="46"/>
      <c r="L10" s="46"/>
    </row>
    <row r="11" ht="39" customHeight="1" spans="1:12">
      <c r="A11" s="61" t="s">
        <v>179</v>
      </c>
      <c r="B11" s="58">
        <f t="shared" si="1"/>
        <v>0</v>
      </c>
      <c r="C11" s="58">
        <f t="shared" si="4"/>
        <v>0</v>
      </c>
      <c r="D11" s="45"/>
      <c r="E11" s="45">
        <f>SUM('一般公共预算财政拨款基本及项目经济分类总表（八）'!AN6)</f>
        <v>0</v>
      </c>
      <c r="F11" s="45"/>
      <c r="G11" s="45">
        <f>SUM('一般公共预算财政拨款基本及项目经济分类总表（八）'!AN5-'一般公共预算财政拨款基本及项目经济分类总表（八）'!AN6)</f>
        <v>0</v>
      </c>
      <c r="H11" s="41"/>
      <c r="I11" s="46"/>
      <c r="J11" s="46"/>
      <c r="K11" s="46"/>
      <c r="L11" s="46"/>
    </row>
    <row r="12" ht="285" customHeight="1" spans="1:10">
      <c r="A12" s="62" t="s">
        <v>309</v>
      </c>
      <c r="B12" s="63"/>
      <c r="C12" s="63"/>
      <c r="D12" s="63"/>
      <c r="E12" s="63"/>
      <c r="F12" s="63"/>
      <c r="G12" s="63"/>
      <c r="H12" s="64"/>
      <c r="I12" s="46"/>
      <c r="J12" s="46"/>
    </row>
    <row r="13" ht="32.25" customHeight="1" spans="1:11">
      <c r="A13" s="65" t="s">
        <v>310</v>
      </c>
      <c r="B13" s="66"/>
      <c r="C13" s="66"/>
      <c r="D13" s="66"/>
      <c r="E13" s="66"/>
      <c r="F13" s="66"/>
      <c r="G13" s="66"/>
      <c r="H13" s="66"/>
      <c r="K13" s="46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C9" sqref="C9"/>
    </sheetView>
  </sheetViews>
  <sheetFormatPr defaultColWidth="9.16666666666667" defaultRowHeight="12.75" customHeight="1" outlineLevelCol="2"/>
  <cols>
    <col min="1" max="1" width="33.8333333333333" customWidth="1"/>
    <col min="2" max="2" width="28.5" customWidth="1"/>
    <col min="3" max="3" width="38.1666666666667" customWidth="1"/>
  </cols>
  <sheetData>
    <row r="1" ht="34.9" customHeight="1" spans="1:3">
      <c r="A1" s="34" t="s">
        <v>311</v>
      </c>
      <c r="B1" s="34"/>
      <c r="C1" s="34"/>
    </row>
    <row r="2" ht="25.9" customHeight="1" spans="1:3">
      <c r="A2" s="35" t="str">
        <f>(部门基本情况表!A2)</f>
        <v>编报单位：万荣县林业局（本级）</v>
      </c>
      <c r="B2" s="35"/>
      <c r="C2" s="36" t="s">
        <v>24</v>
      </c>
    </row>
    <row r="3" ht="40.15" customHeight="1" spans="1:3">
      <c r="A3" s="37" t="s">
        <v>312</v>
      </c>
      <c r="B3" s="38" t="s">
        <v>118</v>
      </c>
      <c r="C3" s="38" t="s">
        <v>300</v>
      </c>
    </row>
    <row r="4" ht="33" customHeight="1" spans="1:3">
      <c r="A4" s="39" t="s">
        <v>115</v>
      </c>
      <c r="B4" s="40">
        <f>SUM(B5:B21)</f>
        <v>158196</v>
      </c>
      <c r="C4" s="41"/>
    </row>
    <row r="5" ht="33" customHeight="1" spans="1:3">
      <c r="A5" s="42"/>
      <c r="B5" s="40">
        <f>SUM('一般公共预算财政拨款基本支出经济分类表（七）'!D5)</f>
        <v>158196</v>
      </c>
      <c r="C5" s="43" t="s">
        <v>313</v>
      </c>
    </row>
    <row r="6" ht="33" customHeight="1" spans="1:3">
      <c r="A6" s="44"/>
      <c r="B6" s="45"/>
      <c r="C6" s="41"/>
    </row>
    <row r="7" ht="33" customHeight="1" spans="1:3">
      <c r="A7" s="44"/>
      <c r="B7" s="45"/>
      <c r="C7" s="41"/>
    </row>
    <row r="8" ht="33" customHeight="1" spans="1:3">
      <c r="A8" s="44"/>
      <c r="B8" s="45"/>
      <c r="C8" s="41"/>
    </row>
    <row r="9" ht="33" customHeight="1" spans="1:3">
      <c r="A9" s="44"/>
      <c r="B9" s="45"/>
      <c r="C9" s="41"/>
    </row>
    <row r="10" ht="33" customHeight="1" spans="1:3">
      <c r="A10" s="44"/>
      <c r="B10" s="45"/>
      <c r="C10" s="41"/>
    </row>
    <row r="11" ht="33" customHeight="1" spans="1:3">
      <c r="A11" s="44"/>
      <c r="B11" s="45"/>
      <c r="C11" s="41"/>
    </row>
    <row r="12" ht="33" customHeight="1" spans="1:3">
      <c r="A12" s="44"/>
      <c r="B12" s="45"/>
      <c r="C12" s="41"/>
    </row>
    <row r="13" ht="33" customHeight="1" spans="1:3">
      <c r="A13" s="44"/>
      <c r="B13" s="45"/>
      <c r="C13" s="41"/>
    </row>
    <row r="14" ht="33" customHeight="1" spans="1:3">
      <c r="A14" s="44"/>
      <c r="B14" s="45"/>
      <c r="C14" s="41"/>
    </row>
    <row r="15" ht="33" customHeight="1" spans="1:3">
      <c r="A15" s="39"/>
      <c r="B15" s="45"/>
      <c r="C15" s="41"/>
    </row>
    <row r="16" ht="33" customHeight="1" spans="1:3">
      <c r="A16" s="39"/>
      <c r="B16" s="45"/>
      <c r="C16" s="41"/>
    </row>
    <row r="17" ht="33" customHeight="1" spans="1:3">
      <c r="A17" s="39"/>
      <c r="B17" s="45"/>
      <c r="C17" s="41"/>
    </row>
    <row r="18" ht="33" customHeight="1" spans="1:3">
      <c r="A18" s="39"/>
      <c r="B18" s="45"/>
      <c r="C18" s="41"/>
    </row>
    <row r="19" ht="33" customHeight="1" spans="1:3">
      <c r="A19" s="39"/>
      <c r="B19" s="45"/>
      <c r="C19" s="41"/>
    </row>
    <row r="20" ht="33" customHeight="1" spans="1:3">
      <c r="A20" s="39"/>
      <c r="B20" s="45"/>
      <c r="C20" s="41"/>
    </row>
    <row r="21" ht="33" customHeight="1" spans="1:3">
      <c r="A21" s="39"/>
      <c r="B21" s="45"/>
      <c r="C21" s="41"/>
    </row>
    <row r="22" customHeight="1" spans="1:3">
      <c r="A22" s="46"/>
      <c r="B22" s="46"/>
      <c r="C22" s="46"/>
    </row>
    <row r="23" customHeight="1" spans="1:3">
      <c r="A23" s="46"/>
      <c r="B23" s="46"/>
      <c r="C23" s="46"/>
    </row>
    <row r="24" customHeight="1" spans="1:3">
      <c r="A24" s="46"/>
      <c r="B24" s="46"/>
      <c r="C24" s="46"/>
    </row>
    <row r="25" customHeight="1" spans="2:3">
      <c r="B25" s="46"/>
      <c r="C25" s="46"/>
    </row>
    <row r="26" customHeight="1" spans="2:3">
      <c r="B26" s="46"/>
      <c r="C26" s="46"/>
    </row>
  </sheetData>
  <mergeCells count="2">
    <mergeCell ref="A1:C1"/>
    <mergeCell ref="A2:B2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M14"/>
  <sheetViews>
    <sheetView workbookViewId="0">
      <selection activeCell="J7" sqref="J7"/>
    </sheetView>
  </sheetViews>
  <sheetFormatPr defaultColWidth="12" defaultRowHeight="22.5" customHeight="1"/>
  <cols>
    <col min="1" max="1" width="5.5" style="3" customWidth="1"/>
    <col min="2" max="2" width="19.1666666666667" style="2" customWidth="1"/>
    <col min="3" max="3" width="13.6666666666667" style="2" customWidth="1"/>
    <col min="4" max="4" width="6" style="2" customWidth="1"/>
    <col min="5" max="5" width="7.66666666666667" style="2" customWidth="1"/>
    <col min="6" max="6" width="34.6666666666667" style="2" customWidth="1"/>
    <col min="7" max="7" width="13.3333333333333" style="3" customWidth="1"/>
    <col min="8" max="8" width="12.1666666666667" style="2" customWidth="1"/>
    <col min="9" max="9" width="11.8333333333333" style="2" customWidth="1"/>
    <col min="10" max="11" width="12.1666666666667" style="2" customWidth="1"/>
    <col min="12" max="12" width="11" style="4" customWidth="1"/>
    <col min="13" max="13" width="10.8333333333333" style="2" customWidth="1"/>
    <col min="14" max="16384" width="12" style="3"/>
  </cols>
  <sheetData>
    <row r="1" ht="33" customHeight="1" spans="1:13">
      <c r="A1" s="5" t="s">
        <v>314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15" customHeight="1" spans="1:13">
      <c r="A2" s="6" t="str">
        <f>(部门基本情况表!A2)</f>
        <v>编报单位：万荣县林业局（本级）</v>
      </c>
      <c r="B2" s="6"/>
      <c r="C2" s="6"/>
      <c r="D2" s="6"/>
      <c r="E2" s="6"/>
      <c r="F2" s="6"/>
      <c r="G2" s="7"/>
      <c r="H2" s="7"/>
      <c r="I2" s="7"/>
      <c r="J2" s="7"/>
      <c r="K2" s="7"/>
      <c r="L2" s="28" t="s">
        <v>315</v>
      </c>
      <c r="M2" s="28"/>
    </row>
    <row r="3" s="1" customFormat="1" ht="27" customHeight="1" spans="1:13">
      <c r="A3" s="8" t="s">
        <v>316</v>
      </c>
      <c r="B3" s="9" t="s">
        <v>317</v>
      </c>
      <c r="C3" s="9" t="s">
        <v>318</v>
      </c>
      <c r="D3" s="9" t="s">
        <v>319</v>
      </c>
      <c r="E3" s="9" t="s">
        <v>320</v>
      </c>
      <c r="F3" s="9" t="s">
        <v>321</v>
      </c>
      <c r="G3" s="10" t="s">
        <v>322</v>
      </c>
      <c r="H3" s="11"/>
      <c r="I3" s="11"/>
      <c r="J3" s="11"/>
      <c r="K3" s="11"/>
      <c r="L3" s="29"/>
      <c r="M3" s="9" t="s">
        <v>291</v>
      </c>
    </row>
    <row r="4" s="1" customFormat="1" ht="27" customHeight="1" spans="1:13">
      <c r="A4" s="12"/>
      <c r="B4" s="13"/>
      <c r="C4" s="14"/>
      <c r="D4" s="13"/>
      <c r="E4" s="13"/>
      <c r="F4" s="15"/>
      <c r="G4" s="16" t="s">
        <v>323</v>
      </c>
      <c r="H4" s="17" t="s">
        <v>324</v>
      </c>
      <c r="I4" s="17" t="s">
        <v>325</v>
      </c>
      <c r="J4" s="17" t="s">
        <v>326</v>
      </c>
      <c r="K4" s="17" t="s">
        <v>327</v>
      </c>
      <c r="L4" s="30" t="s">
        <v>328</v>
      </c>
      <c r="M4" s="13"/>
    </row>
    <row r="5" s="2" customFormat="1" ht="40.15" customHeight="1" spans="1:13">
      <c r="A5" s="18">
        <v>1</v>
      </c>
      <c r="B5" s="19" t="s">
        <v>329</v>
      </c>
      <c r="C5" s="19" t="s">
        <v>330</v>
      </c>
      <c r="D5" s="19" t="s">
        <v>331</v>
      </c>
      <c r="E5" s="19">
        <v>5</v>
      </c>
      <c r="F5" s="19" t="s">
        <v>332</v>
      </c>
      <c r="G5" s="20">
        <f t="shared" ref="G5:G8" si="0">SUM(H5:L5)</f>
        <v>1.9</v>
      </c>
      <c r="H5" s="20">
        <v>1.9</v>
      </c>
      <c r="I5" s="31"/>
      <c r="J5" s="31"/>
      <c r="K5" s="31"/>
      <c r="L5" s="31"/>
      <c r="M5" s="18"/>
    </row>
    <row r="6" s="2" customFormat="1" ht="40.15" customHeight="1" spans="1:13">
      <c r="A6" s="19">
        <v>2</v>
      </c>
      <c r="B6" s="19" t="s">
        <v>333</v>
      </c>
      <c r="C6" s="19" t="s">
        <v>334</v>
      </c>
      <c r="D6" s="19" t="s">
        <v>331</v>
      </c>
      <c r="E6" s="19">
        <v>5</v>
      </c>
      <c r="F6" s="19" t="s">
        <v>335</v>
      </c>
      <c r="G6" s="20">
        <f t="shared" si="0"/>
        <v>6.4</v>
      </c>
      <c r="H6" s="21">
        <v>6.4</v>
      </c>
      <c r="I6" s="32"/>
      <c r="J6" s="32"/>
      <c r="K6" s="32"/>
      <c r="L6" s="32"/>
      <c r="M6" s="19"/>
    </row>
    <row r="7" s="2" customFormat="1" ht="40.15" customHeight="1" spans="1:13">
      <c r="A7" s="18">
        <v>3</v>
      </c>
      <c r="B7" s="19" t="s">
        <v>336</v>
      </c>
      <c r="C7" s="19" t="s">
        <v>337</v>
      </c>
      <c r="D7" s="19" t="s">
        <v>338</v>
      </c>
      <c r="E7" s="19">
        <v>7</v>
      </c>
      <c r="F7" s="19" t="s">
        <v>339</v>
      </c>
      <c r="G7" s="20">
        <f t="shared" si="0"/>
        <v>2.1</v>
      </c>
      <c r="H7" s="21">
        <v>2.1</v>
      </c>
      <c r="I7" s="31"/>
      <c r="J7" s="31"/>
      <c r="K7" s="31"/>
      <c r="L7" s="31"/>
      <c r="M7" s="18"/>
    </row>
    <row r="8" s="2" customFormat="1" ht="40.15" customHeight="1" spans="1:13">
      <c r="A8" s="18">
        <v>4</v>
      </c>
      <c r="B8" s="19" t="s">
        <v>340</v>
      </c>
      <c r="C8" s="19" t="s">
        <v>341</v>
      </c>
      <c r="D8" s="19" t="s">
        <v>331</v>
      </c>
      <c r="E8" s="19">
        <v>2</v>
      </c>
      <c r="F8" s="19" t="s">
        <v>342</v>
      </c>
      <c r="G8" s="20">
        <f t="shared" si="0"/>
        <v>35</v>
      </c>
      <c r="H8" s="21">
        <v>35</v>
      </c>
      <c r="I8" s="31"/>
      <c r="J8" s="31"/>
      <c r="K8" s="31"/>
      <c r="L8" s="31"/>
      <c r="M8" s="18"/>
    </row>
    <row r="9" s="2" customFormat="1" ht="40.15" customHeight="1" spans="1:13">
      <c r="A9" s="19"/>
      <c r="B9" s="19"/>
      <c r="C9" s="19"/>
      <c r="D9" s="19"/>
      <c r="E9" s="19"/>
      <c r="F9" s="19"/>
      <c r="G9" s="21"/>
      <c r="H9" s="21"/>
      <c r="I9" s="32"/>
      <c r="J9" s="32"/>
      <c r="K9" s="32"/>
      <c r="L9" s="32"/>
      <c r="M9" s="19"/>
    </row>
    <row r="10" s="2" customFormat="1" ht="40.15" customHeight="1" spans="1:13">
      <c r="A10" s="8"/>
      <c r="B10" s="8"/>
      <c r="C10" s="8"/>
      <c r="D10" s="8"/>
      <c r="E10" s="8"/>
      <c r="F10" s="9"/>
      <c r="G10" s="22">
        <f t="shared" ref="G10:G12" si="1">SUM(H10:L10)</f>
        <v>0</v>
      </c>
      <c r="H10" s="22"/>
      <c r="I10" s="22"/>
      <c r="J10" s="22"/>
      <c r="K10" s="22"/>
      <c r="L10" s="22"/>
      <c r="M10" s="8"/>
    </row>
    <row r="11" s="2" customFormat="1" ht="40.15" customHeight="1" spans="1:13">
      <c r="A11" s="8"/>
      <c r="B11" s="8"/>
      <c r="C11" s="8"/>
      <c r="D11" s="8"/>
      <c r="E11" s="8"/>
      <c r="F11" s="9"/>
      <c r="G11" s="22">
        <f t="shared" si="1"/>
        <v>0</v>
      </c>
      <c r="H11" s="22"/>
      <c r="I11" s="22"/>
      <c r="J11" s="22"/>
      <c r="K11" s="22"/>
      <c r="L11" s="22"/>
      <c r="M11" s="8"/>
    </row>
    <row r="12" s="2" customFormat="1" ht="40.15" customHeight="1" spans="1:13">
      <c r="A12" s="8"/>
      <c r="B12" s="8"/>
      <c r="C12" s="8"/>
      <c r="D12" s="8"/>
      <c r="E12" s="8"/>
      <c r="F12" s="9"/>
      <c r="G12" s="22">
        <f t="shared" si="1"/>
        <v>0</v>
      </c>
      <c r="H12" s="22"/>
      <c r="I12" s="22"/>
      <c r="J12" s="22"/>
      <c r="K12" s="22"/>
      <c r="L12" s="22"/>
      <c r="M12" s="8"/>
    </row>
    <row r="13" s="2" customFormat="1" ht="40.15" customHeight="1" spans="1:13">
      <c r="A13" s="8"/>
      <c r="B13" s="8"/>
      <c r="C13" s="8"/>
      <c r="D13" s="8"/>
      <c r="E13" s="8"/>
      <c r="F13" s="9"/>
      <c r="G13" s="22"/>
      <c r="H13" s="22"/>
      <c r="I13" s="22"/>
      <c r="J13" s="22"/>
      <c r="K13" s="22"/>
      <c r="L13" s="22"/>
      <c r="M13" s="8"/>
    </row>
    <row r="14" s="2" customFormat="1" ht="40.15" customHeight="1" spans="1:13">
      <c r="A14" s="23" t="s">
        <v>343</v>
      </c>
      <c r="B14" s="24"/>
      <c r="C14" s="24"/>
      <c r="D14" s="24"/>
      <c r="E14" s="24"/>
      <c r="F14" s="25"/>
      <c r="G14" s="26">
        <f t="shared" ref="G14:L14" si="2">SUM(G5:G13)</f>
        <v>45.4</v>
      </c>
      <c r="H14" s="27">
        <f t="shared" si="2"/>
        <v>45.4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27">
        <f t="shared" si="2"/>
        <v>0</v>
      </c>
      <c r="M14" s="33"/>
    </row>
  </sheetData>
  <mergeCells count="12">
    <mergeCell ref="A1:M1"/>
    <mergeCell ref="A2:F2"/>
    <mergeCell ref="L2:M2"/>
    <mergeCell ref="G3:L3"/>
    <mergeCell ref="A14:F14"/>
    <mergeCell ref="A3:A4"/>
    <mergeCell ref="B3:B4"/>
    <mergeCell ref="C3:C4"/>
    <mergeCell ref="D3:D4"/>
    <mergeCell ref="E3:E4"/>
    <mergeCell ref="F3:F4"/>
    <mergeCell ref="M3:M4"/>
  </mergeCells>
  <conditionalFormatting sqref="G7:L7 G10:L14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10" workbookViewId="0">
      <selection activeCell="D27" sqref="D27"/>
    </sheetView>
  </sheetViews>
  <sheetFormatPr defaultColWidth="9.16666666666667" defaultRowHeight="12.75" customHeight="1"/>
  <cols>
    <col min="1" max="1" width="37.5" customWidth="1"/>
    <col min="2" max="2" width="15.3333333333333" customWidth="1"/>
    <col min="3" max="3" width="31.3333333333333" customWidth="1"/>
    <col min="4" max="4" width="16" customWidth="1"/>
  </cols>
  <sheetData>
    <row r="1" ht="30" customHeight="1" spans="1:4">
      <c r="A1" s="47" t="s">
        <v>23</v>
      </c>
      <c r="B1" s="47"/>
      <c r="C1" s="47"/>
      <c r="D1" s="47"/>
    </row>
    <row r="2" ht="22.15" customHeight="1" spans="1:4">
      <c r="A2" s="67" t="str">
        <f>(部门基本情况表!A2)</f>
        <v>编报单位：万荣县林业局（本级）</v>
      </c>
      <c r="B2" s="67"/>
      <c r="C2" s="180"/>
      <c r="D2" s="175" t="s">
        <v>24</v>
      </c>
    </row>
    <row r="3" ht="27" customHeight="1" spans="1:4">
      <c r="A3" s="153" t="s">
        <v>25</v>
      </c>
      <c r="B3" s="181"/>
      <c r="C3" s="182" t="s">
        <v>26</v>
      </c>
      <c r="D3" s="183"/>
    </row>
    <row r="4" ht="27" customHeight="1" spans="1:4">
      <c r="A4" s="49" t="s">
        <v>27</v>
      </c>
      <c r="B4" s="184" t="s">
        <v>28</v>
      </c>
      <c r="C4" s="185" t="s">
        <v>27</v>
      </c>
      <c r="D4" s="186" t="s">
        <v>28</v>
      </c>
    </row>
    <row r="5" ht="20.25" customHeight="1" spans="1:6">
      <c r="A5" s="187" t="s">
        <v>29</v>
      </c>
      <c r="B5" s="161">
        <f>SUM(B6:B7)</f>
        <v>62816589</v>
      </c>
      <c r="C5" s="160" t="s">
        <v>30</v>
      </c>
      <c r="D5" s="159"/>
      <c r="E5" s="188"/>
      <c r="F5" s="46"/>
    </row>
    <row r="6" ht="20.25" customHeight="1" spans="1:7">
      <c r="A6" s="189" t="s">
        <v>31</v>
      </c>
      <c r="B6" s="166">
        <f>SUM('部门预算收入总表（二）'!D5)</f>
        <v>62816589</v>
      </c>
      <c r="C6" s="160" t="s">
        <v>32</v>
      </c>
      <c r="D6" s="159">
        <v>0</v>
      </c>
      <c r="F6" s="46"/>
      <c r="G6" s="46"/>
    </row>
    <row r="7" ht="20.25" customHeight="1" spans="1:6">
      <c r="A7" s="158" t="s">
        <v>33</v>
      </c>
      <c r="B7" s="166">
        <f>SUM('部门预算收入总表（二）'!E5)</f>
        <v>0</v>
      </c>
      <c r="C7" s="160" t="s">
        <v>34</v>
      </c>
      <c r="D7" s="159">
        <v>0</v>
      </c>
      <c r="E7" s="46"/>
      <c r="F7" s="46"/>
    </row>
    <row r="8" ht="20.25" customHeight="1" spans="1:6">
      <c r="A8" s="189" t="s">
        <v>35</v>
      </c>
      <c r="B8" s="166">
        <f>SUM('部门预算收入总表（二）'!F5)</f>
        <v>0</v>
      </c>
      <c r="C8" s="160" t="s">
        <v>36</v>
      </c>
      <c r="D8" s="159">
        <v>0</v>
      </c>
      <c r="E8" s="46"/>
      <c r="F8" s="46"/>
    </row>
    <row r="9" ht="20.25" customHeight="1" spans="1:7">
      <c r="A9" s="189" t="s">
        <v>37</v>
      </c>
      <c r="B9" s="190"/>
      <c r="C9" s="160" t="s">
        <v>38</v>
      </c>
      <c r="D9" s="159"/>
      <c r="E9" s="46"/>
      <c r="F9" s="46"/>
      <c r="G9" s="46"/>
    </row>
    <row r="10" ht="20.25" customHeight="1" spans="1:7">
      <c r="A10" s="189" t="s">
        <v>39</v>
      </c>
      <c r="B10" s="190">
        <f>SUM('部门预算收入总表（二）'!G5)</f>
        <v>0</v>
      </c>
      <c r="C10" s="160" t="s">
        <v>40</v>
      </c>
      <c r="D10" s="159">
        <v>0</v>
      </c>
      <c r="E10" s="188"/>
      <c r="F10" s="46"/>
      <c r="G10" s="46"/>
    </row>
    <row r="11" ht="20.25" customHeight="1" spans="1:7">
      <c r="A11" s="77"/>
      <c r="B11" s="168"/>
      <c r="C11" s="43" t="s">
        <v>41</v>
      </c>
      <c r="D11" s="159"/>
      <c r="E11" s="46"/>
      <c r="F11" s="46"/>
      <c r="G11" s="46"/>
    </row>
    <row r="12" ht="20.25" customHeight="1" spans="1:6">
      <c r="A12" s="77"/>
      <c r="B12" s="168"/>
      <c r="C12" s="160" t="s">
        <v>42</v>
      </c>
      <c r="D12" s="165">
        <v>137746</v>
      </c>
      <c r="E12" s="46"/>
      <c r="F12" s="46"/>
    </row>
    <row r="13" ht="20.25" customHeight="1" spans="1:7">
      <c r="A13" s="77"/>
      <c r="B13" s="168"/>
      <c r="C13" s="160" t="s">
        <v>43</v>
      </c>
      <c r="D13" s="161"/>
      <c r="E13" s="46"/>
      <c r="F13" s="46"/>
      <c r="G13" s="46"/>
    </row>
    <row r="14" ht="20.25" customHeight="1" spans="1:6">
      <c r="A14" s="77"/>
      <c r="B14" s="168"/>
      <c r="C14" s="43" t="s">
        <v>44</v>
      </c>
      <c r="D14" s="161">
        <v>38395</v>
      </c>
      <c r="E14" s="46"/>
      <c r="F14" s="46"/>
    </row>
    <row r="15" ht="20.25" customHeight="1" spans="1:7">
      <c r="A15" s="77"/>
      <c r="B15" s="168"/>
      <c r="C15" s="160" t="s">
        <v>45</v>
      </c>
      <c r="D15" s="161"/>
      <c r="E15" s="46"/>
      <c r="F15" s="46"/>
      <c r="G15" s="46"/>
    </row>
    <row r="16" ht="20.25" customHeight="1" spans="1:6">
      <c r="A16" s="77"/>
      <c r="B16" s="168"/>
      <c r="C16" s="160" t="s">
        <v>46</v>
      </c>
      <c r="D16" s="161"/>
      <c r="E16" s="46"/>
      <c r="F16" s="46"/>
    </row>
    <row r="17" ht="20.25" customHeight="1" spans="1:5">
      <c r="A17" s="77"/>
      <c r="B17" s="168"/>
      <c r="C17" s="160" t="s">
        <v>47</v>
      </c>
      <c r="D17" s="161">
        <v>62444746</v>
      </c>
      <c r="E17" s="46"/>
    </row>
    <row r="18" ht="20.25" customHeight="1" spans="1:8">
      <c r="A18" s="77"/>
      <c r="B18" s="168"/>
      <c r="C18" s="160" t="s">
        <v>48</v>
      </c>
      <c r="D18" s="161"/>
      <c r="E18" s="46"/>
      <c r="F18" s="46"/>
      <c r="G18" s="46"/>
      <c r="H18" s="46"/>
    </row>
    <row r="19" ht="20.25" customHeight="1" spans="1:8">
      <c r="A19" s="77"/>
      <c r="B19" s="168"/>
      <c r="C19" s="160" t="s">
        <v>49</v>
      </c>
      <c r="D19" s="161"/>
      <c r="E19" s="46"/>
      <c r="F19" s="46"/>
      <c r="G19" s="46"/>
      <c r="H19" s="46"/>
    </row>
    <row r="20" ht="20.25" customHeight="1" spans="1:6">
      <c r="A20" s="77"/>
      <c r="B20" s="168"/>
      <c r="C20" s="160" t="s">
        <v>50</v>
      </c>
      <c r="D20" s="161"/>
      <c r="E20" s="46"/>
      <c r="F20" s="46"/>
    </row>
    <row r="21" ht="20.25" customHeight="1" spans="1:4">
      <c r="A21" s="77"/>
      <c r="B21" s="168"/>
      <c r="C21" s="160" t="s">
        <v>51</v>
      </c>
      <c r="D21" s="161"/>
    </row>
    <row r="22" ht="20.25" customHeight="1" spans="1:5">
      <c r="A22" s="77"/>
      <c r="B22" s="168"/>
      <c r="C22" s="160" t="s">
        <v>52</v>
      </c>
      <c r="D22" s="161"/>
      <c r="E22" s="46"/>
    </row>
    <row r="23" ht="20.25" customHeight="1" spans="1:6">
      <c r="A23" s="77"/>
      <c r="B23" s="168"/>
      <c r="C23" s="43" t="s">
        <v>53</v>
      </c>
      <c r="D23" s="161"/>
      <c r="E23" s="46"/>
      <c r="F23" s="46"/>
    </row>
    <row r="24" ht="20.25" customHeight="1" spans="1:7">
      <c r="A24" s="77"/>
      <c r="B24" s="168"/>
      <c r="C24" s="160" t="s">
        <v>54</v>
      </c>
      <c r="D24" s="161">
        <v>65702</v>
      </c>
      <c r="E24" s="46"/>
      <c r="F24" s="46"/>
      <c r="G24" s="46"/>
    </row>
    <row r="25" ht="20.25" customHeight="1" spans="1:7">
      <c r="A25" s="77"/>
      <c r="B25" s="168"/>
      <c r="C25" s="160" t="s">
        <v>55</v>
      </c>
      <c r="D25" s="161"/>
      <c r="E25" s="46"/>
      <c r="F25" s="46"/>
      <c r="G25" s="46"/>
    </row>
    <row r="26" ht="20.25" customHeight="1" spans="1:7">
      <c r="A26" s="77"/>
      <c r="B26" s="168"/>
      <c r="C26" s="169" t="s">
        <v>56</v>
      </c>
      <c r="D26" s="159">
        <v>0</v>
      </c>
      <c r="E26" s="46"/>
      <c r="F26" s="46"/>
      <c r="G26" s="46"/>
    </row>
    <row r="27" ht="20.25" customHeight="1" spans="1:7">
      <c r="A27" s="77"/>
      <c r="B27" s="168"/>
      <c r="C27" s="160" t="s">
        <v>57</v>
      </c>
      <c r="D27" s="159">
        <v>0</v>
      </c>
      <c r="E27" s="46"/>
      <c r="F27" s="46"/>
      <c r="G27" s="46"/>
    </row>
    <row r="28" ht="20.25" customHeight="1" spans="1:7">
      <c r="A28" s="77"/>
      <c r="B28" s="167"/>
      <c r="C28" s="160" t="s">
        <v>58</v>
      </c>
      <c r="D28" s="159">
        <v>0</v>
      </c>
      <c r="E28" s="46"/>
      <c r="F28" s="46"/>
      <c r="G28" s="46"/>
    </row>
    <row r="29" ht="20.25" customHeight="1" spans="1:6">
      <c r="A29" s="77"/>
      <c r="B29" s="168"/>
      <c r="C29" s="160" t="s">
        <v>59</v>
      </c>
      <c r="D29" s="159">
        <v>0</v>
      </c>
      <c r="E29" s="46"/>
      <c r="F29" s="46"/>
    </row>
    <row r="30" ht="20.25" customHeight="1" spans="1:8">
      <c r="A30" s="77"/>
      <c r="B30" s="168"/>
      <c r="C30" s="160" t="s">
        <v>60</v>
      </c>
      <c r="D30" s="159">
        <v>0</v>
      </c>
      <c r="E30" s="46"/>
      <c r="F30" s="46"/>
      <c r="G30" s="46"/>
      <c r="H30" s="46"/>
    </row>
    <row r="31" ht="20.25" customHeight="1" spans="1:9">
      <c r="A31" s="77"/>
      <c r="B31" s="168"/>
      <c r="C31" s="169" t="s">
        <v>61</v>
      </c>
      <c r="D31" s="159">
        <v>130000</v>
      </c>
      <c r="E31" s="46"/>
      <c r="F31" s="46"/>
      <c r="G31" s="46"/>
      <c r="H31" s="46"/>
      <c r="I31" s="46"/>
    </row>
    <row r="32" ht="20.25" customHeight="1" spans="1:7">
      <c r="A32" s="77"/>
      <c r="B32" s="191"/>
      <c r="C32" s="169" t="s">
        <v>62</v>
      </c>
      <c r="D32" s="161">
        <v>0</v>
      </c>
      <c r="E32" s="46"/>
      <c r="F32" s="46"/>
      <c r="G32" s="46"/>
    </row>
    <row r="33" ht="20.25" customHeight="1" spans="1:5">
      <c r="A33" s="16" t="s">
        <v>63</v>
      </c>
      <c r="B33" s="192">
        <f>SUM(B5+B8+B9+B10)</f>
        <v>62816589</v>
      </c>
      <c r="C33" s="38" t="s">
        <v>64</v>
      </c>
      <c r="D33" s="166">
        <f>SUM(D5:D32)</f>
        <v>62816589</v>
      </c>
      <c r="E33" s="46"/>
    </row>
    <row r="34" customHeight="1" spans="2:3">
      <c r="B34" s="46"/>
      <c r="C34" s="46"/>
    </row>
    <row r="35" customHeight="1" spans="2:2">
      <c r="B35" s="46"/>
    </row>
  </sheetData>
  <mergeCells count="2">
    <mergeCell ref="A1:D1"/>
    <mergeCell ref="A2:B2"/>
  </mergeCells>
  <printOptions horizontalCentered="1" verticalCentered="1"/>
  <pageMargins left="0.904166666666667" right="0.904166666666667" top="1.02291666666667" bottom="0.94375" header="0.275" footer="0.39305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opLeftCell="A5" workbookViewId="0">
      <selection activeCell="D6" sqref="D6:D15"/>
    </sheetView>
  </sheetViews>
  <sheetFormatPr defaultColWidth="9.16666666666667" defaultRowHeight="12.75" customHeight="1" outlineLevelCol="6"/>
  <cols>
    <col min="1" max="1" width="12.3333333333333" customWidth="1"/>
    <col min="2" max="2" width="17.3333333333333" customWidth="1"/>
    <col min="3" max="3" width="16.3333333333333" customWidth="1"/>
    <col min="4" max="5" width="14.5" customWidth="1"/>
    <col min="6" max="6" width="12.5" customWidth="1"/>
    <col min="7" max="7" width="12.6666666666667" customWidth="1"/>
  </cols>
  <sheetData>
    <row r="1" ht="34.9" customHeight="1" spans="1:7">
      <c r="A1" s="47" t="s">
        <v>65</v>
      </c>
      <c r="B1" s="47"/>
      <c r="C1" s="47"/>
      <c r="D1" s="47"/>
      <c r="E1" s="47"/>
      <c r="F1" s="47"/>
      <c r="G1" s="47"/>
    </row>
    <row r="2" ht="25.15" customHeight="1" spans="1:7">
      <c r="A2" s="67" t="str">
        <f>(部门基本情况表!A2)</f>
        <v>编报单位：万荣县林业局（本级）</v>
      </c>
      <c r="B2" s="67"/>
      <c r="C2" s="67"/>
      <c r="D2" s="67"/>
      <c r="E2" s="67"/>
      <c r="G2" s="175" t="s">
        <v>24</v>
      </c>
    </row>
    <row r="3" ht="33" customHeight="1" spans="1:7">
      <c r="A3" s="53" t="s">
        <v>66</v>
      </c>
      <c r="B3" s="54"/>
      <c r="C3" s="70" t="s">
        <v>67</v>
      </c>
      <c r="D3" s="44" t="s">
        <v>68</v>
      </c>
      <c r="E3" s="176"/>
      <c r="F3" s="70" t="s">
        <v>69</v>
      </c>
      <c r="G3" s="177" t="s">
        <v>70</v>
      </c>
    </row>
    <row r="4" ht="33" customHeight="1" spans="1:7">
      <c r="A4" s="38" t="s">
        <v>71</v>
      </c>
      <c r="B4" s="38" t="s">
        <v>72</v>
      </c>
      <c r="C4" s="70"/>
      <c r="D4" s="178" t="s">
        <v>73</v>
      </c>
      <c r="E4" s="79" t="s">
        <v>74</v>
      </c>
      <c r="F4" s="70"/>
      <c r="G4" s="80"/>
    </row>
    <row r="5" ht="33" customHeight="1" spans="1:7">
      <c r="A5" s="152"/>
      <c r="B5" s="151" t="s">
        <v>22</v>
      </c>
      <c r="C5" s="161">
        <f>SUM(D5:G5)</f>
        <v>62816589</v>
      </c>
      <c r="D5" s="161">
        <f>SUM('财政拨款预算收支总表（四）'!B7)</f>
        <v>62816589</v>
      </c>
      <c r="E5" s="161">
        <f>SUM('财政拨款预算收支总表（四）'!B8)</f>
        <v>0</v>
      </c>
      <c r="F5" s="161">
        <f>SUM('政府性基金预算收入表（九）'!C5)</f>
        <v>0</v>
      </c>
      <c r="G5" s="161">
        <f>SUM(G13:G20)</f>
        <v>0</v>
      </c>
    </row>
    <row r="6" ht="33.2" customHeight="1" spans="1:7">
      <c r="A6" s="174" t="s">
        <v>75</v>
      </c>
      <c r="B6" s="174" t="s">
        <v>76</v>
      </c>
      <c r="C6" s="161">
        <v>802246</v>
      </c>
      <c r="D6" s="161">
        <v>802246</v>
      </c>
      <c r="E6" s="161"/>
      <c r="F6" s="161"/>
      <c r="G6" s="179"/>
    </row>
    <row r="7" ht="33.2" customHeight="1" spans="1:7">
      <c r="A7" s="174" t="s">
        <v>77</v>
      </c>
      <c r="B7" s="174" t="s">
        <v>78</v>
      </c>
      <c r="C7" s="161">
        <v>94511</v>
      </c>
      <c r="D7" s="161">
        <v>94511</v>
      </c>
      <c r="E7" s="161"/>
      <c r="F7" s="161"/>
      <c r="G7" s="161"/>
    </row>
    <row r="8" ht="33.2" customHeight="1" spans="1:7">
      <c r="A8" s="174" t="s">
        <v>79</v>
      </c>
      <c r="B8" s="174" t="s">
        <v>80</v>
      </c>
      <c r="C8" s="161">
        <v>2235</v>
      </c>
      <c r="D8" s="161">
        <v>2235</v>
      </c>
      <c r="E8" s="161"/>
      <c r="F8" s="161"/>
      <c r="G8" s="161"/>
    </row>
    <row r="9" ht="33.2" customHeight="1" spans="1:7">
      <c r="A9" s="174" t="s">
        <v>81</v>
      </c>
      <c r="B9" s="174" t="s">
        <v>82</v>
      </c>
      <c r="C9" s="161">
        <v>38395</v>
      </c>
      <c r="D9" s="161">
        <v>38395</v>
      </c>
      <c r="E9" s="161"/>
      <c r="F9" s="161"/>
      <c r="G9" s="161"/>
    </row>
    <row r="10" ht="33.2" customHeight="1" spans="1:7">
      <c r="A10" s="174" t="s">
        <v>83</v>
      </c>
      <c r="B10" s="174" t="s">
        <v>84</v>
      </c>
      <c r="C10" s="161">
        <v>65702</v>
      </c>
      <c r="D10" s="161">
        <v>65702</v>
      </c>
      <c r="E10" s="161"/>
      <c r="F10" s="161"/>
      <c r="G10" s="161"/>
    </row>
    <row r="11" ht="33.2" customHeight="1" spans="1:7">
      <c r="A11" s="174">
        <v>2080899</v>
      </c>
      <c r="B11" s="174" t="s">
        <v>85</v>
      </c>
      <c r="C11" s="161">
        <v>680000</v>
      </c>
      <c r="D11" s="161">
        <v>41000</v>
      </c>
      <c r="E11" s="161"/>
      <c r="F11" s="161"/>
      <c r="G11" s="161"/>
    </row>
    <row r="12" ht="33.2" customHeight="1" spans="1:7">
      <c r="A12" s="174" t="s">
        <v>86</v>
      </c>
      <c r="B12" s="174" t="s">
        <v>87</v>
      </c>
      <c r="C12" s="161">
        <v>1710000</v>
      </c>
      <c r="D12" s="161">
        <v>130000</v>
      </c>
      <c r="E12" s="161"/>
      <c r="F12" s="161"/>
      <c r="G12" s="161"/>
    </row>
    <row r="13" ht="33.2" customHeight="1" spans="1:7">
      <c r="A13" s="70" t="s">
        <v>88</v>
      </c>
      <c r="B13" s="70" t="s">
        <v>89</v>
      </c>
      <c r="C13" s="161">
        <v>63514100</v>
      </c>
      <c r="D13" s="161">
        <v>4455000</v>
      </c>
      <c r="E13" s="161"/>
      <c r="F13" s="161"/>
      <c r="G13" s="161"/>
    </row>
    <row r="14" ht="33.2" customHeight="1" spans="1:7">
      <c r="A14" s="70" t="s">
        <v>90</v>
      </c>
      <c r="B14" s="174" t="s">
        <v>91</v>
      </c>
      <c r="C14" s="161">
        <f t="shared" ref="C14" si="0">SUM(D14:G14)</f>
        <v>130000</v>
      </c>
      <c r="D14" s="161">
        <v>130000</v>
      </c>
      <c r="E14" s="161"/>
      <c r="F14" s="161"/>
      <c r="G14" s="161"/>
    </row>
    <row r="15" ht="33.2" customHeight="1" spans="1:7">
      <c r="A15" s="70" t="s">
        <v>92</v>
      </c>
      <c r="B15" s="70" t="s">
        <v>93</v>
      </c>
      <c r="C15" s="161">
        <f t="shared" ref="C15:C20" si="1">SUM(D15:G15)</f>
        <v>57057500</v>
      </c>
      <c r="D15" s="161">
        <v>57057500</v>
      </c>
      <c r="E15" s="161"/>
      <c r="F15" s="161"/>
      <c r="G15" s="161"/>
    </row>
    <row r="16" ht="33.2" customHeight="1" spans="1:7">
      <c r="A16" s="70"/>
      <c r="B16" s="70"/>
      <c r="C16" s="161">
        <f t="shared" si="1"/>
        <v>0</v>
      </c>
      <c r="D16" s="161"/>
      <c r="E16" s="161"/>
      <c r="F16" s="161"/>
      <c r="G16" s="161"/>
    </row>
    <row r="17" ht="33.2" customHeight="1" spans="1:7">
      <c r="A17" s="70"/>
      <c r="B17" s="70"/>
      <c r="C17" s="161">
        <f t="shared" si="1"/>
        <v>0</v>
      </c>
      <c r="D17" s="161"/>
      <c r="E17" s="161"/>
      <c r="F17" s="161"/>
      <c r="G17" s="161"/>
    </row>
    <row r="18" ht="33.2" customHeight="1" spans="1:7">
      <c r="A18" s="70"/>
      <c r="B18" s="70"/>
      <c r="C18" s="161">
        <f t="shared" si="1"/>
        <v>0</v>
      </c>
      <c r="D18" s="161"/>
      <c r="E18" s="161"/>
      <c r="F18" s="161"/>
      <c r="G18" s="161"/>
    </row>
    <row r="19" ht="33.2" customHeight="1" spans="1:7">
      <c r="A19" s="70"/>
      <c r="B19" s="70"/>
      <c r="C19" s="161">
        <f t="shared" si="1"/>
        <v>0</v>
      </c>
      <c r="D19" s="161"/>
      <c r="E19" s="161"/>
      <c r="F19" s="161"/>
      <c r="G19" s="161"/>
    </row>
    <row r="20" ht="33.2" customHeight="1" spans="1:7">
      <c r="A20" s="70"/>
      <c r="B20" s="70"/>
      <c r="C20" s="161">
        <f t="shared" si="1"/>
        <v>0</v>
      </c>
      <c r="D20" s="161"/>
      <c r="E20" s="161"/>
      <c r="F20" s="161"/>
      <c r="G20" s="161"/>
    </row>
    <row r="21" customHeight="1" spans="2:6">
      <c r="B21" s="46"/>
      <c r="C21" s="46"/>
      <c r="F21" s="46"/>
    </row>
    <row r="22" customHeight="1" spans="2:6">
      <c r="B22" s="46"/>
      <c r="C22" s="46"/>
      <c r="F22" s="46"/>
    </row>
    <row r="23" customHeight="1" spans="3:5">
      <c r="C23" s="46"/>
      <c r="D23" s="46"/>
      <c r="E23" s="46"/>
    </row>
    <row r="24" customHeight="1" spans="3:5">
      <c r="C24" s="46"/>
      <c r="D24" s="46"/>
      <c r="E24" s="46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showGridLines="0" showZeros="0" topLeftCell="A8" workbookViewId="0">
      <selection activeCell="A15" sqref="A15:B15"/>
    </sheetView>
  </sheetViews>
  <sheetFormatPr defaultColWidth="9.16666666666667" defaultRowHeight="12.75" customHeight="1" outlineLevelCol="5"/>
  <cols>
    <col min="1" max="1" width="9.83333333333333" customWidth="1"/>
    <col min="2" max="2" width="18.1666666666667" customWidth="1"/>
    <col min="3" max="3" width="25.8333333333333" customWidth="1"/>
    <col min="4" max="4" width="16" customWidth="1"/>
    <col min="5" max="6" width="15.1666666666667" customWidth="1"/>
  </cols>
  <sheetData>
    <row r="1" ht="34.9" customHeight="1" spans="1:6">
      <c r="A1" s="47" t="s">
        <v>94</v>
      </c>
      <c r="B1" s="47"/>
      <c r="C1" s="47"/>
      <c r="D1" s="47"/>
      <c r="E1" s="47"/>
      <c r="F1" s="47"/>
    </row>
    <row r="2" ht="25.15" customHeight="1" spans="1:6">
      <c r="A2" s="67" t="str">
        <f>(部门基本情况表!A2)</f>
        <v>编报单位：万荣县林业局（本级）</v>
      </c>
      <c r="B2" s="67"/>
      <c r="C2" s="67"/>
      <c r="D2" s="67"/>
      <c r="F2" s="36" t="s">
        <v>24</v>
      </c>
    </row>
    <row r="3" ht="34.15" customHeight="1" spans="1:6">
      <c r="A3" s="53" t="s">
        <v>95</v>
      </c>
      <c r="B3" s="50"/>
      <c r="C3" s="54"/>
      <c r="D3" s="44" t="s">
        <v>96</v>
      </c>
      <c r="E3" s="44" t="s">
        <v>97</v>
      </c>
      <c r="F3" s="70" t="s">
        <v>98</v>
      </c>
    </row>
    <row r="4" ht="34.15" customHeight="1" spans="1:6">
      <c r="A4" s="37" t="s">
        <v>71</v>
      </c>
      <c r="B4" s="37" t="s">
        <v>72</v>
      </c>
      <c r="C4" s="38" t="s">
        <v>99</v>
      </c>
      <c r="D4" s="171"/>
      <c r="E4" s="171"/>
      <c r="F4" s="156"/>
    </row>
    <row r="5" ht="33.2" customHeight="1" spans="1:6">
      <c r="A5" s="172"/>
      <c r="B5" s="39"/>
      <c r="C5" s="173" t="s">
        <v>22</v>
      </c>
      <c r="D5" s="163">
        <f t="shared" ref="D5:D10" si="0">SUM(E5:F5)</f>
        <v>62816589</v>
      </c>
      <c r="E5" s="163">
        <f>SUM(E6:E21)</f>
        <v>1003089</v>
      </c>
      <c r="F5" s="161">
        <f>SUM(F6:F60)</f>
        <v>61813500</v>
      </c>
    </row>
    <row r="6" ht="33.2" customHeight="1" spans="1:6">
      <c r="A6" s="174" t="str">
        <f>'一般公共预算财政拨款基本及项目经济分类总表（八）'!A6</f>
        <v>2130201</v>
      </c>
      <c r="B6" s="174" t="str">
        <f>'一般公共预算财政拨款基本及项目经济分类总表（八）'!B6</f>
        <v>行政运行</v>
      </c>
      <c r="C6" s="174" t="str">
        <f>'一般公共预算财政拨款基本及项目经济分类总表（八）'!C6</f>
        <v>基本支出</v>
      </c>
      <c r="D6" s="163">
        <f t="shared" si="0"/>
        <v>802246</v>
      </c>
      <c r="E6" s="163">
        <f>SUM('一般公共预算财政拨款基本及项目经济分类总表（八）'!E6)</f>
        <v>802246</v>
      </c>
      <c r="F6" s="161"/>
    </row>
    <row r="7" ht="33.2" customHeight="1" spans="1:6">
      <c r="A7" s="174" t="str">
        <f>'一般公共预算财政拨款基本及项目经济分类总表（八）'!A7</f>
        <v>2080505</v>
      </c>
      <c r="B7" s="174" t="str">
        <f>'一般公共预算财政拨款基本及项目经济分类总表（八）'!B7</f>
        <v>机关事业单位基本养老保险缴费支出</v>
      </c>
      <c r="C7" s="174" t="str">
        <f>'一般公共预算财政拨款基本及项目经济分类总表（八）'!C7</f>
        <v>机关事业单位基本养老       保险缴费</v>
      </c>
      <c r="D7" s="163">
        <f t="shared" si="0"/>
        <v>94511</v>
      </c>
      <c r="E7" s="163">
        <f>SUM('一般公共预算财政拨款基本及项目经济分类总表（八）'!E7)</f>
        <v>94511</v>
      </c>
      <c r="F7" s="161"/>
    </row>
    <row r="8" ht="33.2" customHeight="1" spans="1:6">
      <c r="A8" s="174" t="str">
        <f>'一般公共预算财政拨款基本及项目经济分类总表（八）'!A8</f>
        <v>2089999</v>
      </c>
      <c r="B8" s="174" t="str">
        <f>'一般公共预算财政拨款基本及项目经济分类总表（八）'!B8</f>
        <v>其他社会保障和就业支出</v>
      </c>
      <c r="C8" s="174" t="str">
        <f>'一般公共预算财政拨款基本及项目经济分类总表（八）'!C8</f>
        <v>失业、工伤保险缴费</v>
      </c>
      <c r="D8" s="163">
        <f t="shared" si="0"/>
        <v>2235</v>
      </c>
      <c r="E8" s="163">
        <f>SUM('一般公共预算财政拨款基本及项目经济分类总表（八）'!E8)</f>
        <v>2235</v>
      </c>
      <c r="F8" s="161"/>
    </row>
    <row r="9" ht="33.2" customHeight="1" spans="1:6">
      <c r="A9" s="174" t="str">
        <f>'一般公共预算财政拨款基本及项目经济分类总表（八）'!A9</f>
        <v>2101101</v>
      </c>
      <c r="B9" s="174" t="str">
        <f>'一般公共预算财政拨款基本及项目经济分类总表（八）'!B9</f>
        <v>行政单位医疗</v>
      </c>
      <c r="C9" s="174" t="str">
        <f>'一般公共预算财政拨款基本及项目经济分类总表（八）'!C9</f>
        <v>职工基本医疗保险缴费</v>
      </c>
      <c r="D9" s="163">
        <f t="shared" si="0"/>
        <v>38395</v>
      </c>
      <c r="E9" s="163">
        <f>SUM('一般公共预算财政拨款基本及项目经济分类总表（八）'!E9)</f>
        <v>38395</v>
      </c>
      <c r="F9" s="161"/>
    </row>
    <row r="10" ht="33.2" customHeight="1" spans="1:6">
      <c r="A10" s="174" t="str">
        <f>'一般公共预算财政拨款基本及项目经济分类总表（八）'!A10</f>
        <v>2210201</v>
      </c>
      <c r="B10" s="174" t="str">
        <f>'一般公共预算财政拨款基本及项目经济分类总表（八）'!B10</f>
        <v>住房公积金</v>
      </c>
      <c r="C10" s="174" t="str">
        <f>'一般公共预算财政拨款基本及项目经济分类总表（八）'!C10</f>
        <v>住房公积金</v>
      </c>
      <c r="D10" s="163">
        <f t="shared" si="0"/>
        <v>65702</v>
      </c>
      <c r="E10" s="163">
        <f>SUM('一般公共预算财政拨款基本及项目经济分类总表（八）'!E10)</f>
        <v>65702</v>
      </c>
      <c r="F10" s="161"/>
    </row>
    <row r="11" ht="33.2" customHeight="1" spans="1:6">
      <c r="A11" s="174">
        <f>'一般公共预算财政拨款基本及项目经济分类总表（八）'!A11</f>
        <v>2080899</v>
      </c>
      <c r="B11" s="174" t="str">
        <f>'一般公共预算财政拨款基本及项目经济分类总表（八）'!B11</f>
        <v>其他优抚支出</v>
      </c>
      <c r="C11" s="174" t="str">
        <f>'一般公共预算财政拨款基本及项目经济分类总表（八）'!C11</f>
        <v>遗属人员补助金</v>
      </c>
      <c r="D11" s="163">
        <f t="shared" ref="D11" si="1">SUM(E11:F11)</f>
        <v>41000</v>
      </c>
      <c r="E11" s="163"/>
      <c r="F11" s="161">
        <f>SUM('一般公共预算财政拨款基本及项目经济分类总表（八）'!F11)</f>
        <v>41000</v>
      </c>
    </row>
    <row r="12" ht="33.2" customHeight="1" spans="1:6">
      <c r="A12" s="174" t="str">
        <f>'一般公共预算财政拨款基本及项目经济分类总表（八）'!A12</f>
        <v>2130202</v>
      </c>
      <c r="B12" s="174" t="str">
        <f>'一般公共预算财政拨款基本及项目经济分类总表（八）'!B12</f>
        <v>一般行政管理事务</v>
      </c>
      <c r="C12" s="174" t="str">
        <f>'一般公共预算财政拨款基本及项目经济分类总表（八）'!C12</f>
        <v>林业管理事务</v>
      </c>
      <c r="D12" s="163">
        <f t="shared" ref="D12:D21" si="2">SUM(E12:F12)</f>
        <v>130000</v>
      </c>
      <c r="E12" s="163"/>
      <c r="F12" s="161">
        <f>SUM('一般公共预算财政拨款基本及项目经济分类总表（八）'!F12)</f>
        <v>130000</v>
      </c>
    </row>
    <row r="13" ht="33.2" customHeight="1" spans="1:6">
      <c r="A13" s="174" t="str">
        <f>'一般公共预算财政拨款基本及项目经济分类总表（八）'!A13</f>
        <v>2130213</v>
      </c>
      <c r="B13" s="174" t="str">
        <f>'一般公共预算财政拨款基本及项目经济分类总表（八）'!B13</f>
        <v>执法与监督</v>
      </c>
      <c r="C13" s="174" t="str">
        <f>'一般公共预算财政拨款基本及项目经济分类总表（八）'!C13</f>
        <v>森林防火专项支出</v>
      </c>
      <c r="D13" s="163">
        <f t="shared" si="2"/>
        <v>700000</v>
      </c>
      <c r="E13" s="163"/>
      <c r="F13" s="161">
        <f>SUM('一般公共预算财政拨款基本及项目经济分类总表（八）'!F13)</f>
        <v>700000</v>
      </c>
    </row>
    <row r="14" ht="33.2" customHeight="1" spans="1:6">
      <c r="A14" s="174" t="str">
        <f>'一般公共预算财政拨款基本及项目经济分类总表（八）'!A14</f>
        <v>2130213</v>
      </c>
      <c r="B14" s="174" t="str">
        <f>'一般公共预算财政拨款基本及项目经济分类总表（八）'!B14</f>
        <v>执法与监督</v>
      </c>
      <c r="C14" s="174" t="str">
        <f>'一般公共预算财政拨款基本及项目经济分类总表（八）'!C14</f>
        <v>森林防火视频监控系统建设项目</v>
      </c>
      <c r="D14" s="163">
        <f t="shared" si="2"/>
        <v>3755000</v>
      </c>
      <c r="E14" s="163"/>
      <c r="F14" s="161">
        <f>SUM('一般公共预算财政拨款基本及项目经济分类总表（八）'!F14)</f>
        <v>3755000</v>
      </c>
    </row>
    <row r="15" ht="33.2" customHeight="1" spans="1:6">
      <c r="A15" s="174" t="str">
        <f>'一般公共预算财政拨款基本及项目经济分类总表（八）'!A15</f>
        <v>2320399</v>
      </c>
      <c r="B15" s="174" t="str">
        <f>'一般公共预算财政拨款基本及项目经济分类总表（八）'!B15</f>
        <v>地方政府其他一般债务付息支出</v>
      </c>
      <c r="C15" s="174" t="str">
        <f>'一般公共预算财政拨款基本及项目经济分类总表（八）'!C15</f>
        <v>偿还林业五期项目付息</v>
      </c>
      <c r="D15" s="163">
        <f t="shared" si="2"/>
        <v>130000</v>
      </c>
      <c r="E15" s="163"/>
      <c r="F15" s="161">
        <f>SUM('一般公共预算财政拨款基本及项目经济分类总表（八）'!F15)</f>
        <v>130000</v>
      </c>
    </row>
    <row r="16" ht="33.2" customHeight="1" spans="1:6">
      <c r="A16" s="174" t="str">
        <f>'一般公共预算财政拨款基本及项目经济分类总表（八）'!A16</f>
        <v>2130299</v>
      </c>
      <c r="B16" s="174" t="str">
        <f>'一般公共预算财政拨款基本及项目经济分类总表（八）'!B16</f>
        <v>其他林业和草原支出</v>
      </c>
      <c r="C16" s="174" t="str">
        <f>'一般公共预算财政拨款基本及项目经济分类总表（八）'!C16</f>
        <v>偿还林业五期项目还本</v>
      </c>
      <c r="D16" s="163">
        <f t="shared" si="2"/>
        <v>220000</v>
      </c>
      <c r="E16" s="163"/>
      <c r="F16" s="161">
        <f>SUM('一般公共预算财政拨款基本及项目经济分类总表（八）'!F16)</f>
        <v>220000</v>
      </c>
    </row>
    <row r="17" ht="33.2" customHeight="1" spans="1:6">
      <c r="A17" s="174" t="str">
        <f>'一般公共预算财政拨款基本及项目经济分类总表（八）'!A17</f>
        <v>2130299</v>
      </c>
      <c r="B17" s="174" t="str">
        <f>'一般公共预算财政拨款基本及项目经济分类总表（八）'!B17</f>
        <v>其他林业和草原支出</v>
      </c>
      <c r="C17" s="174" t="str">
        <f>'一般公共预算财政拨款基本及项目经济分类总表（八）'!C17</f>
        <v>通道绿化租地款</v>
      </c>
      <c r="D17" s="163">
        <f t="shared" si="2"/>
        <v>1610000</v>
      </c>
      <c r="E17" s="163"/>
      <c r="F17" s="161">
        <f>SUM('一般公共预算财政拨款基本及项目经济分类总表（八）'!F17)</f>
        <v>1610000</v>
      </c>
    </row>
    <row r="18" ht="33.2" customHeight="1" spans="1:6">
      <c r="A18" s="174" t="str">
        <f>'一般公共预算财政拨款基本及项目经济分类总表（八）'!A18</f>
        <v>2130299</v>
      </c>
      <c r="B18" s="174" t="str">
        <f>'一般公共预算财政拨款基本及项目经济分类总表（八）'!B18</f>
        <v>其他林业和草原支出</v>
      </c>
      <c r="C18" s="174" t="str">
        <f>'一般公共预算财政拨款基本及项目经济分类总表（八）'!C18</f>
        <v>森林保险保费县级配套</v>
      </c>
      <c r="D18" s="163">
        <f t="shared" si="2"/>
        <v>3100</v>
      </c>
      <c r="E18" s="163"/>
      <c r="F18" s="161">
        <f>SUM('一般公共预算财政拨款基本及项目经济分类总表（八）'!F18)</f>
        <v>3100</v>
      </c>
    </row>
    <row r="19" ht="33.2" customHeight="1" spans="1:6">
      <c r="A19" s="174" t="str">
        <f>'一般公共预算财政拨款基本及项目经济分类总表（八）'!A19</f>
        <v>2130299</v>
      </c>
      <c r="B19" s="174" t="str">
        <f>'一般公共预算财政拨款基本及项目经济分类总表（八）'!B19</f>
        <v>其他林业和草原支出</v>
      </c>
      <c r="C19" s="174" t="str">
        <f>'一般公共预算财政拨款基本及项目经济分类总表（八）'!C19</f>
        <v>2022年孤峰山林木灌溉工程项目</v>
      </c>
      <c r="D19" s="163">
        <f t="shared" si="2"/>
        <v>1362800</v>
      </c>
      <c r="E19" s="163"/>
      <c r="F19" s="161">
        <f>SUM('一般公共预算财政拨款基本及项目经济分类总表（八）'!F19)</f>
        <v>1362800</v>
      </c>
    </row>
    <row r="20" ht="33.2" customHeight="1" spans="1:6">
      <c r="A20" s="174" t="str">
        <f>'一般公共预算财政拨款基本及项目经济分类总表（八）'!A20</f>
        <v>2130299</v>
      </c>
      <c r="B20" s="174" t="str">
        <f>'一般公共预算财政拨款基本及项目经济分类总表（八）'!B20</f>
        <v>其他林业和草原支出</v>
      </c>
      <c r="C20" s="174" t="str">
        <f>'一般公共预算财政拨款基本及项目经济分类总表（八）'!C20</f>
        <v>2022年孤峰山封山育林工程项目</v>
      </c>
      <c r="D20" s="163">
        <f t="shared" si="2"/>
        <v>360300</v>
      </c>
      <c r="E20" s="163"/>
      <c r="F20" s="161">
        <f>SUM('一般公共预算财政拨款基本及项目经济分类总表（八）'!F20)</f>
        <v>360300</v>
      </c>
    </row>
    <row r="21" ht="33.2" customHeight="1" spans="1:6">
      <c r="A21" s="174" t="str">
        <f>'一般公共预算财政拨款基本及项目经济分类总表（八）'!A21</f>
        <v>2130299</v>
      </c>
      <c r="B21" s="174" t="str">
        <f>'一般公共预算财政拨款基本及项目经济分类总表（八）'!B21</f>
        <v>其他林业和草原支出</v>
      </c>
      <c r="C21" s="174" t="str">
        <f>'一般公共预算财政拨款基本及项目经济分类总表（八）'!C21</f>
        <v>2022年造林绿化空间评估项目</v>
      </c>
      <c r="D21" s="163">
        <f t="shared" si="2"/>
        <v>257800</v>
      </c>
      <c r="E21" s="163"/>
      <c r="F21" s="161">
        <f>SUM('一般公共预算财政拨款基本及项目经济分类总表（八）'!F21)</f>
        <v>257800</v>
      </c>
    </row>
    <row r="22" ht="33.2" customHeight="1" spans="1:6">
      <c r="A22" s="174" t="str">
        <f>'一般公共预算财政拨款基本及项目经济分类总表（八）'!A22</f>
        <v>2130299</v>
      </c>
      <c r="B22" s="174" t="str">
        <f>'一般公共预算财政拨款基本及项目经济分类总表（八）'!B22</f>
        <v>其他林业和草原支出</v>
      </c>
      <c r="C22" s="174" t="str">
        <f>'一般公共预算财政拨款基本及项目经济分类总表（八）'!C22</f>
        <v>2019年三北防护林项目</v>
      </c>
      <c r="D22" s="163">
        <f t="shared" ref="D22" si="3">SUM(E22:F22)</f>
        <v>933800</v>
      </c>
      <c r="E22" s="163"/>
      <c r="F22" s="161">
        <f>SUM('一般公共预算财政拨款基本及项目经济分类总表（八）'!F22)</f>
        <v>933800</v>
      </c>
    </row>
    <row r="23" ht="33.2" customHeight="1" spans="1:6">
      <c r="A23" s="174" t="str">
        <f>'一般公共预算财政拨款基本及项目经济分类总表（八）'!A23</f>
        <v>2130299</v>
      </c>
      <c r="B23" s="174" t="str">
        <f>'一般公共预算财政拨款基本及项目经济分类总表（八）'!B23</f>
        <v>其他林业和草原支出</v>
      </c>
      <c r="C23" s="174" t="str">
        <f>'一般公共预算财政拨款基本及项目经济分类总表（八）'!C23</f>
        <v>2019年孤峰山彩叶树种造林工程项目</v>
      </c>
      <c r="D23" s="163">
        <f t="shared" ref="D23:D57" si="4">SUM(E23:F23)</f>
        <v>229000</v>
      </c>
      <c r="E23" s="163"/>
      <c r="F23" s="161">
        <f>SUM('一般公共预算财政拨款基本及项目经济分类总表（八）'!F23)</f>
        <v>229000</v>
      </c>
    </row>
    <row r="24" ht="33.2" customHeight="1" spans="1:6">
      <c r="A24" s="174" t="str">
        <f>'一般公共预算财政拨款基本及项目经济分类总表（八）'!A24</f>
        <v>2130299</v>
      </c>
      <c r="B24" s="174" t="str">
        <f>'一般公共预算财政拨款基本及项目经济分类总表（八）'!B24</f>
        <v>其他林业和草原支出</v>
      </c>
      <c r="C24" s="174" t="str">
        <f>'一般公共预算财政拨款基本及项目经济分类总表（八）'!C24</f>
        <v>2020年黄河流域荒坡沙地生态修复工程项目</v>
      </c>
      <c r="D24" s="163">
        <f t="shared" si="4"/>
        <v>1633000</v>
      </c>
      <c r="E24" s="163"/>
      <c r="F24" s="161">
        <f>SUM('一般公共预算财政拨款基本及项目经济分类总表（八）'!F24)</f>
        <v>1633000</v>
      </c>
    </row>
    <row r="25" ht="33.2" customHeight="1" spans="1:6">
      <c r="A25" s="174" t="str">
        <f>'一般公共预算财政拨款基本及项目经济分类总表（八）'!A25</f>
        <v>2130299</v>
      </c>
      <c r="B25" s="174" t="str">
        <f>'一般公共预算财政拨款基本及项目经济分类总表（八）'!B25</f>
        <v>其他林业和草原支出</v>
      </c>
      <c r="C25" s="174" t="str">
        <f>'一般公共预算财政拨款基本及项目经济分类总表（八）'!C25</f>
        <v>2020年后土祠后门通道及周边护坡打孔绿化工程项目</v>
      </c>
      <c r="D25" s="163">
        <f t="shared" si="4"/>
        <v>101000</v>
      </c>
      <c r="E25" s="163"/>
      <c r="F25" s="161">
        <f>SUM('一般公共预算财政拨款基本及项目经济分类总表（八）'!F25)</f>
        <v>101000</v>
      </c>
    </row>
    <row r="26" ht="33.2" customHeight="1" spans="1:6">
      <c r="A26" s="174" t="str">
        <f>'一般公共预算财政拨款基本及项目经济分类总表（八）'!A26</f>
        <v>2130299</v>
      </c>
      <c r="B26" s="174" t="str">
        <f>'一般公共预算财政拨款基本及项目经济分类总表（八）'!B26</f>
        <v>其他林业和草原支出</v>
      </c>
      <c r="C26" s="174" t="str">
        <f>'一般公共预算财政拨款基本及项目经济分类总表（八）'!C26</f>
        <v>2020年康庄、高速引线、李后路、运稷路、209国道、苹果主题公园、生态修复等9项工程绿化项目</v>
      </c>
      <c r="D26" s="163">
        <f t="shared" si="4"/>
        <v>3495300</v>
      </c>
      <c r="E26" s="163"/>
      <c r="F26" s="161">
        <f>SUM('一般公共预算财政拨款基本及项目经济分类总表（八）'!F26)</f>
        <v>3495300</v>
      </c>
    </row>
    <row r="27" ht="33.2" customHeight="1" spans="1:6">
      <c r="A27" s="174" t="str">
        <f>'一般公共预算财政拨款基本及项目经济分类总表（八）'!A27</f>
        <v>2130299</v>
      </c>
      <c r="B27" s="174" t="str">
        <f>'一般公共预算财政拨款基本及项目经济分类总表（八）'!B27</f>
        <v>其他林业和草原支出</v>
      </c>
      <c r="C27" s="174" t="str">
        <f>'一般公共预算财政拨款基本及项目经济分类总表（八）'!C27</f>
        <v>2020年沿黄旅游公路环保监测点周围绿化工程项目</v>
      </c>
      <c r="D27" s="163">
        <f t="shared" si="4"/>
        <v>197800</v>
      </c>
      <c r="E27" s="163"/>
      <c r="F27" s="161">
        <f>SUM('一般公共预算财政拨款基本及项目经济分类总表（八）'!F27)</f>
        <v>197800</v>
      </c>
    </row>
    <row r="28" ht="33.2" customHeight="1" spans="1:6">
      <c r="A28" s="174" t="str">
        <f>'一般公共预算财政拨款基本及项目经济分类总表（八）'!A28</f>
        <v>2130299</v>
      </c>
      <c r="B28" s="174" t="str">
        <f>'一般公共预算财政拨款基本及项目经济分类总表（八）'!B28</f>
        <v>其他林业和草原支出</v>
      </c>
      <c r="C28" s="174" t="str">
        <f>'一般公共预算财政拨款基本及项目经济分类总表（八）'!C28</f>
        <v>2020年湿地鸟类观测台建设工程项目</v>
      </c>
      <c r="D28" s="163">
        <f t="shared" si="4"/>
        <v>181100</v>
      </c>
      <c r="E28" s="163"/>
      <c r="F28" s="161">
        <f>SUM('一般公共预算财政拨款基本及项目经济分类总表（八）'!F28)</f>
        <v>181100</v>
      </c>
    </row>
    <row r="29" ht="33.2" customHeight="1" spans="1:6">
      <c r="A29" s="174" t="str">
        <f>'一般公共预算财政拨款基本及项目经济分类总表（八）'!A29</f>
        <v>2130299</v>
      </c>
      <c r="B29" s="174" t="str">
        <f>'一般公共预算财政拨款基本及项目经济分类总表（八）'!B29</f>
        <v>其他林业和草原支出</v>
      </c>
      <c r="C29" s="174" t="str">
        <f>'一般公共预算财政拨款基本及项目经济分类总表（八）'!C29</f>
        <v>2021年重点绿化工程</v>
      </c>
      <c r="D29" s="163">
        <f t="shared" si="4"/>
        <v>7138900</v>
      </c>
      <c r="E29" s="163"/>
      <c r="F29" s="161">
        <f>SUM('一般公共预算财政拨款基本及项目经济分类总表（八）'!F29)</f>
        <v>7138900</v>
      </c>
    </row>
    <row r="30" ht="33.2" customHeight="1" spans="1:6">
      <c r="A30" s="174" t="str">
        <f>'一般公共预算财政拨款基本及项目经济分类总表（八）'!A30</f>
        <v>2130299</v>
      </c>
      <c r="B30" s="174" t="str">
        <f>'一般公共预算财政拨款基本及项目经济分类总表（八）'!B30</f>
        <v>其他林业和草原支出</v>
      </c>
      <c r="C30" s="174" t="str">
        <f>'一般公共预算财政拨款基本及项目经济分类总表（八）'!C30</f>
        <v>2021年万荣县沿黄旅游路二期（第二、三部分）绿化工程项目</v>
      </c>
      <c r="D30" s="163">
        <f t="shared" si="4"/>
        <v>6050100</v>
      </c>
      <c r="E30" s="163"/>
      <c r="F30" s="161">
        <f>SUM('一般公共预算财政拨款基本及项目经济分类总表（八）'!F30)</f>
        <v>6050100</v>
      </c>
    </row>
    <row r="31" ht="33.2" customHeight="1" spans="1:6">
      <c r="A31" s="174" t="str">
        <f>'一般公共预算财政拨款基本及项目经济分类总表（八）'!A31</f>
        <v>2130299</v>
      </c>
      <c r="B31" s="174" t="str">
        <f>'一般公共预算财政拨款基本及项目经济分类总表（八）'!B31</f>
        <v>其他林业和草原支出</v>
      </c>
      <c r="C31" s="174" t="str">
        <f>'一般公共预算财政拨款基本及项目经济分类总表（八）'!C31</f>
        <v>2021年后土祠周边生态修复绿化工程项目</v>
      </c>
      <c r="D31" s="163">
        <f t="shared" si="4"/>
        <v>400200</v>
      </c>
      <c r="E31" s="163"/>
      <c r="F31" s="161">
        <f>SUM('一般公共预算财政拨款基本及项目经济分类总表（八）'!F31)</f>
        <v>400200</v>
      </c>
    </row>
    <row r="32" ht="33.2" customHeight="1" spans="1:6">
      <c r="A32" s="174" t="str">
        <f>'一般公共预算财政拨款基本及项目经济分类总表（八）'!A32</f>
        <v>2130299</v>
      </c>
      <c r="B32" s="174" t="str">
        <f>'一般公共预算财政拨款基本及项目经济分类总表（八）'!B32</f>
        <v>其他林业和草原支出</v>
      </c>
      <c r="C32" s="174" t="str">
        <f>'一般公共预算财政拨款基本及项目经济分类总表（八）'!C32</f>
        <v>2021年万荣县临猗交界处绿化工程项目</v>
      </c>
      <c r="D32" s="163">
        <f t="shared" si="4"/>
        <v>378900</v>
      </c>
      <c r="E32" s="163"/>
      <c r="F32" s="161">
        <f>SUM('一般公共预算财政拨款基本及项目经济分类总表（八）'!F32)</f>
        <v>378900</v>
      </c>
    </row>
    <row r="33" ht="33.2" customHeight="1" spans="1:6">
      <c r="A33" s="174" t="str">
        <f>'一般公共预算财政拨款基本及项目经济分类总表（八）'!A33</f>
        <v>2130299</v>
      </c>
      <c r="B33" s="174" t="str">
        <f>'一般公共预算财政拨款基本及项目经济分类总表（八）'!B33</f>
        <v>其他林业和草原支出</v>
      </c>
      <c r="C33" s="174" t="str">
        <f>'一般公共预算财政拨款基本及项目经济分类总表（八）'!C33</f>
        <v>2021年皇甫－袁家庄通道绿化工程项目</v>
      </c>
      <c r="D33" s="163">
        <f t="shared" si="4"/>
        <v>595700</v>
      </c>
      <c r="E33" s="163"/>
      <c r="F33" s="161">
        <f>SUM('一般公共预算财政拨款基本及项目经济分类总表（八）'!F33)</f>
        <v>595700</v>
      </c>
    </row>
    <row r="34" ht="33.2" customHeight="1" spans="1:6">
      <c r="A34" s="174" t="str">
        <f>'一般公共预算财政拨款基本及项目经济分类总表（八）'!A34</f>
        <v>2130299</v>
      </c>
      <c r="B34" s="174" t="str">
        <f>'一般公共预算财政拨款基本及项目经济分类总表（八）'!B34</f>
        <v>其他林业和草原支出</v>
      </c>
      <c r="C34" s="174" t="str">
        <f>'一般公共预算财政拨款基本及项目经济分类总表（八）'!C34</f>
        <v>2022年森林城市创建总体规划项目</v>
      </c>
      <c r="D34" s="163">
        <f t="shared" si="4"/>
        <v>327600</v>
      </c>
      <c r="E34" s="163"/>
      <c r="F34" s="161">
        <f>SUM('一般公共预算财政拨款基本及项目经济分类总表（八）'!F34)</f>
        <v>327600</v>
      </c>
    </row>
    <row r="35" ht="33.2" customHeight="1" spans="1:6">
      <c r="A35" s="174" t="str">
        <f>'一般公共预算财政拨款基本及项目经济分类总表（八）'!A35</f>
        <v>2130299</v>
      </c>
      <c r="B35" s="174" t="str">
        <f>'一般公共预算财政拨款基本及项目经济分类总表（八）'!B35</f>
        <v>其他林业和草原支出</v>
      </c>
      <c r="C35" s="174" t="str">
        <f>'一般公共预算财政拨款基本及项目经济分类总表（八）'!C35</f>
        <v>2022年裴运线南张至薛李段通道绿化工程项目</v>
      </c>
      <c r="D35" s="163">
        <f t="shared" si="4"/>
        <v>6020000</v>
      </c>
      <c r="E35" s="163"/>
      <c r="F35" s="161">
        <f>SUM('一般公共预算财政拨款基本及项目经济分类总表（八）'!F35)</f>
        <v>6020000</v>
      </c>
    </row>
    <row r="36" ht="33.2" customHeight="1" spans="1:6">
      <c r="A36" s="174" t="str">
        <f>'一般公共预算财政拨款基本及项目经济分类总表（八）'!A36</f>
        <v>2130299</v>
      </c>
      <c r="B36" s="174" t="str">
        <f>'一般公共预算财政拨款基本及项目经济分类总表（八）'!B36</f>
        <v>其他林业和草原支出</v>
      </c>
      <c r="C36" s="174" t="str">
        <f>'一般公共预算财政拨款基本及项目经济分类总表（八）'!C36</f>
        <v>2022年万荣县南外环道路绿化工程项目</v>
      </c>
      <c r="D36" s="163">
        <f t="shared" si="4"/>
        <v>5272800</v>
      </c>
      <c r="E36" s="163"/>
      <c r="F36" s="161">
        <f>SUM('一般公共预算财政拨款基本及项目经济分类总表（八）'!F36)</f>
        <v>5272800</v>
      </c>
    </row>
    <row r="37" ht="33.2" customHeight="1" spans="1:6">
      <c r="A37" s="174" t="str">
        <f>'一般公共预算财政拨款基本及项目经济分类总表（八）'!A37</f>
        <v>2130299</v>
      </c>
      <c r="B37" s="174" t="str">
        <f>'一般公共预算财政拨款基本及项目经济分类总表（八）'!B37</f>
        <v>其他林业和草原支出</v>
      </c>
      <c r="C37" s="174" t="str">
        <f>'一般公共预算财政拨款基本及项目经济分类总表（八）'!C37</f>
        <v>2022年北环街（华康北路-运稷路）绿化提升改造项目</v>
      </c>
      <c r="D37" s="163">
        <f t="shared" si="4"/>
        <v>4363200</v>
      </c>
      <c r="E37" s="163"/>
      <c r="F37" s="161">
        <f>SUM('一般公共预算财政拨款基本及项目经济分类总表（八）'!F37)</f>
        <v>4363200</v>
      </c>
    </row>
    <row r="38" ht="33.2" customHeight="1" spans="1:6">
      <c r="A38" s="174" t="str">
        <f>'一般公共预算财政拨款基本及项目经济分类总表（八）'!A38</f>
        <v>2130299</v>
      </c>
      <c r="B38" s="174" t="str">
        <f>'一般公共预算财政拨款基本及项目经济分类总表（八）'!B38</f>
        <v>其他林业和草原支出</v>
      </c>
      <c r="C38" s="174" t="str">
        <f>'一般公共预算财政拨款基本及项目经济分类总表（八）'!C38</f>
        <v>2022年沿黄旅游路第三部分建设工程（支线李家大院至羊道）绿化项目</v>
      </c>
      <c r="D38" s="163">
        <f t="shared" si="4"/>
        <v>840000</v>
      </c>
      <c r="E38" s="163"/>
      <c r="F38" s="161">
        <f>SUM('一般公共预算财政拨款基本及项目经济分类总表（八）'!F38)</f>
        <v>840000</v>
      </c>
    </row>
    <row r="39" ht="33.2" customHeight="1" spans="1:6">
      <c r="A39" s="174" t="str">
        <f>'一般公共预算财政拨款基本及项目经济分类总表（八）'!A39</f>
        <v>2130299</v>
      </c>
      <c r="B39" s="174" t="str">
        <f>'一般公共预算财政拨款基本及项目经济分类总表（八）'!B39</f>
        <v>其他林业和草原支出</v>
      </c>
      <c r="C39" s="174" t="str">
        <f>'一般公共预算财政拨款基本及项目经济分类总表（八）'!C39</f>
        <v>2022年万荣县李后路209国道至偏店提档升级绿化工程项目</v>
      </c>
      <c r="D39" s="163">
        <f t="shared" si="4"/>
        <v>153200</v>
      </c>
      <c r="E39" s="163"/>
      <c r="F39" s="161">
        <f>SUM('一般公共预算财政拨款基本及项目经济分类总表（八）'!F39)</f>
        <v>153200</v>
      </c>
    </row>
    <row r="40" ht="33.2" customHeight="1" spans="1:6">
      <c r="A40" s="174" t="str">
        <f>'一般公共预算财政拨款基本及项目经济分类总表（八）'!A40</f>
        <v>2130299</v>
      </c>
      <c r="B40" s="174" t="str">
        <f>'一般公共预算财政拨款基本及项目经济分类总表（八）'!B40</f>
        <v>其他林业和草原支出</v>
      </c>
      <c r="C40" s="174" t="str">
        <f>'一般公共预算财政拨款基本及项目经济分类总表（八）'!C40</f>
        <v>2022年沿黄旅游公路第三部分（李家大院至羊道）绿化工程（200m标准段）项目</v>
      </c>
      <c r="D40" s="163">
        <f t="shared" si="4"/>
        <v>61900</v>
      </c>
      <c r="E40" s="163"/>
      <c r="F40" s="161">
        <f>SUM('一般公共预算财政拨款基本及项目经济分类总表（八）'!F40)</f>
        <v>61900</v>
      </c>
    </row>
    <row r="41" ht="33.2" customHeight="1" spans="1:6">
      <c r="A41" s="174" t="str">
        <f>'一般公共预算财政拨款基本及项目经济分类总表（八）'!A41</f>
        <v>2130299</v>
      </c>
      <c r="B41" s="174" t="str">
        <f>'一般公共预算财政拨款基本及项目经济分类总表（八）'!B41</f>
        <v>其他林业和草原支出</v>
      </c>
      <c r="C41" s="174" t="str">
        <f>'一般公共预算财政拨款基本及项目经济分类总表（八）'!C41</f>
        <v>2022年万荣县闫景高速引线提档升级绿化工程项目</v>
      </c>
      <c r="D41" s="163">
        <f t="shared" si="4"/>
        <v>79600</v>
      </c>
      <c r="E41" s="163"/>
      <c r="F41" s="161">
        <f>SUM('一般公共预算财政拨款基本及项目经济分类总表（八）'!F41)</f>
        <v>79600</v>
      </c>
    </row>
    <row r="42" ht="33.2" customHeight="1" spans="1:6">
      <c r="A42" s="174" t="str">
        <f>'一般公共预算财政拨款基本及项目经济分类总表（八）'!A42</f>
        <v>2130299</v>
      </c>
      <c r="B42" s="174" t="str">
        <f>'一般公共预算财政拨款基本及项目经济分类总表（八）'!B42</f>
        <v>其他林业和草原支出</v>
      </c>
      <c r="C42" s="174" t="str">
        <f>'一般公共预算财政拨款基本及项目经济分类总表（八）'!C42</f>
        <v>2022年玉泉物流北路西路道路绿化工程项目</v>
      </c>
      <c r="D42" s="163">
        <f t="shared" si="4"/>
        <v>180000</v>
      </c>
      <c r="E42" s="163"/>
      <c r="F42" s="161">
        <f>SUM('一般公共预算财政拨款基本及项目经济分类总表（八）'!F42)</f>
        <v>180000</v>
      </c>
    </row>
    <row r="43" ht="33.2" customHeight="1" spans="1:6">
      <c r="A43" s="174" t="str">
        <f>'一般公共预算财政拨款基本及项目经济分类总表（八）'!A43</f>
        <v>2130299</v>
      </c>
      <c r="B43" s="174" t="str">
        <f>'一般公共预算财政拨款基本及项目经济分类总表（八）'!B43</f>
        <v>其他林业和草原支出</v>
      </c>
      <c r="C43" s="174" t="str">
        <f>'一般公共预算财政拨款基本及项目经济分类总表（八）'!C43</f>
        <v>2022年孤峰山主路彩叶树种工程项目</v>
      </c>
      <c r="D43" s="163">
        <f t="shared" si="4"/>
        <v>383000</v>
      </c>
      <c r="E43" s="163"/>
      <c r="F43" s="161">
        <f>SUM('一般公共预算财政拨款基本及项目经济分类总表（八）'!F43)</f>
        <v>383000</v>
      </c>
    </row>
    <row r="44" ht="33.2" customHeight="1" spans="1:6">
      <c r="A44" s="174" t="str">
        <f>'一般公共预算财政拨款基本及项目经济分类总表（八）'!A44</f>
        <v>2130299</v>
      </c>
      <c r="B44" s="174" t="str">
        <f>'一般公共预算财政拨款基本及项目经济分类总表（八）'!B44</f>
        <v>其他林业和草原支出</v>
      </c>
      <c r="C44" s="174" t="str">
        <f>'一般公共预算财政拨款基本及项目经济分类总表（八）'!C44</f>
        <v>2023年万荣县太贾-里望-通化苗木移植项目</v>
      </c>
      <c r="D44" s="163">
        <f t="shared" si="4"/>
        <v>1240900</v>
      </c>
      <c r="E44" s="163"/>
      <c r="F44" s="161">
        <f>SUM('一般公共预算财政拨款基本及项目经济分类总表（八）'!F44)</f>
        <v>1240900</v>
      </c>
    </row>
    <row r="45" ht="33.2" customHeight="1" spans="1:6">
      <c r="A45" s="174" t="str">
        <f>'一般公共预算财政拨款基本及项目经济分类总表（八）'!A45</f>
        <v>2130299</v>
      </c>
      <c r="B45" s="174" t="str">
        <f>'一般公共预算财政拨款基本及项目经济分类总表（八）'!B45</f>
        <v>其他林业和草原支出</v>
      </c>
      <c r="C45" s="174" t="str">
        <f>'一般公共预算财政拨款基本及项目经济分类总表（八）'!C45</f>
        <v>2023年高三线绿化提升项目</v>
      </c>
      <c r="D45" s="163">
        <f t="shared" si="4"/>
        <v>2915000</v>
      </c>
      <c r="E45" s="163"/>
      <c r="F45" s="161">
        <f>SUM('一般公共预算财政拨款基本及项目经济分类总表（八）'!F45)</f>
        <v>2915000</v>
      </c>
    </row>
    <row r="46" ht="33.2" customHeight="1" spans="1:6">
      <c r="A46" s="174" t="str">
        <f>'一般公共预算财政拨款基本及项目经济分类总表（八）'!A46</f>
        <v>2130299</v>
      </c>
      <c r="B46" s="174" t="str">
        <f>'一般公共预算财政拨款基本及项目经济分类总表（八）'!B46</f>
        <v>其他林业和草原支出</v>
      </c>
      <c r="C46" s="174" t="str">
        <f>'一般公共预算财政拨款基本及项目经济分类总表（八）'!C46</f>
        <v>2023年五坡路绿化提档升级</v>
      </c>
      <c r="D46" s="163">
        <f t="shared" si="4"/>
        <v>2140000</v>
      </c>
      <c r="E46" s="163"/>
      <c r="F46" s="161">
        <f>SUM('一般公共预算财政拨款基本及项目经济分类总表（八）'!F46)</f>
        <v>2140000</v>
      </c>
    </row>
    <row r="47" ht="33.2" customHeight="1" spans="1:6">
      <c r="A47" s="174" t="str">
        <f>'一般公共预算财政拨款基本及项目经济分类总表（八）'!A47</f>
        <v>2130299</v>
      </c>
      <c r="B47" s="174" t="str">
        <f>'一般公共预算财政拨款基本及项目经济分类总表（八）'!B47</f>
        <v>其他林业和草原支出</v>
      </c>
      <c r="C47" s="174" t="str">
        <f>'一般公共预算财政拨款基本及项目经济分类总表（八）'!C47</f>
        <v>2023年秦村-小风线道路绿化项目</v>
      </c>
      <c r="D47" s="163">
        <f t="shared" si="4"/>
        <v>1638000</v>
      </c>
      <c r="E47" s="163"/>
      <c r="F47" s="161">
        <f>SUM('一般公共预算财政拨款基本及项目经济分类总表（八）'!F47)</f>
        <v>1638000</v>
      </c>
    </row>
    <row r="48" ht="33.2" customHeight="1" spans="1:6">
      <c r="A48" s="174" t="str">
        <f>'一般公共预算财政拨款基本及项目经济分类总表（八）'!A48</f>
        <v>2130299</v>
      </c>
      <c r="B48" s="174" t="str">
        <f>'一般公共预算财政拨款基本及项目经济分类总表（八）'!B48</f>
        <v>其他林业和草原支出</v>
      </c>
      <c r="C48" s="174" t="str">
        <f>'一般公共预算财政拨款基本及项目经济分类总表（八）'!C48</f>
        <v>2023年李后路(偏店-王正)段绿化提升项目</v>
      </c>
      <c r="D48" s="163">
        <f t="shared" si="4"/>
        <v>2050000</v>
      </c>
      <c r="E48" s="163"/>
      <c r="F48" s="161">
        <f>SUM('一般公共预算财政拨款基本及项目经济分类总表（八）'!F48)</f>
        <v>2050000</v>
      </c>
    </row>
    <row r="49" ht="33.2" customHeight="1" spans="1:6">
      <c r="A49" s="174" t="str">
        <f>'一般公共预算财政拨款基本及项目经济分类总表（八）'!A49</f>
        <v>2130299</v>
      </c>
      <c r="B49" s="174" t="str">
        <f>'一般公共预算财政拨款基本及项目经济分类总表（八）'!B49</f>
        <v>其他林业和草原支出</v>
      </c>
      <c r="C49" s="174" t="str">
        <f>'一般公共预算财政拨款基本及项目经济分类总表（八）'!C49</f>
        <v>2023年荣河镇西环线（临河-周王）段绿化提升项目</v>
      </c>
      <c r="D49" s="163">
        <f t="shared" si="4"/>
        <v>2200000</v>
      </c>
      <c r="E49" s="163"/>
      <c r="F49" s="161">
        <f>SUM('一般公共预算财政拨款基本及项目经济分类总表（八）'!F49)</f>
        <v>2200000</v>
      </c>
    </row>
    <row r="50" ht="33.2" customHeight="1" spans="1:6">
      <c r="A50" s="174" t="str">
        <f>'一般公共预算财政拨款基本及项目经济分类总表（八）'!A50</f>
        <v>2130299</v>
      </c>
      <c r="B50" s="174" t="str">
        <f>'一般公共预算财政拨款基本及项目经济分类总表（八）'!B50</f>
        <v>其他林业和草原支出</v>
      </c>
      <c r="C50" s="174" t="str">
        <f>'一般公共预算财政拨款基本及项目经济分类总表（八）'!C50</f>
        <v>2023年裴运线(南张街道)段道路绿化提升项目</v>
      </c>
      <c r="D50" s="163">
        <f t="shared" si="4"/>
        <v>298500</v>
      </c>
      <c r="E50" s="163"/>
      <c r="F50" s="161">
        <f>SUM('一般公共预算财政拨款基本及项目经济分类总表（八）'!F50)</f>
        <v>298500</v>
      </c>
    </row>
    <row r="51" ht="33.2" customHeight="1" spans="1:6">
      <c r="A51" s="174" t="str">
        <f>'一般公共预算财政拨款基本及项目经济分类总表（八）'!A51</f>
        <v>2130299</v>
      </c>
      <c r="B51" s="174" t="str">
        <f>'一般公共预算财政拨款基本及项目经济分类总表（八）'!B51</f>
        <v>其他林业和草原支出</v>
      </c>
      <c r="C51" s="174" t="str">
        <f>'一般公共预算财政拨款基本及项目经济分类总表（八）'!C51</f>
        <v>2023年闫景高速口和荣河谢村坡绿化提升项目</v>
      </c>
      <c r="D51" s="163">
        <f t="shared" si="4"/>
        <v>295000</v>
      </c>
      <c r="E51" s="163"/>
      <c r="F51" s="161">
        <f>SUM('一般公共预算财政拨款基本及项目经济分类总表（八）'!F51)</f>
        <v>295000</v>
      </c>
    </row>
    <row r="52" ht="33.2" customHeight="1" spans="1:6">
      <c r="A52" s="174" t="str">
        <f>'一般公共预算财政拨款基本及项目经济分类总表（八）'!A52</f>
        <v>2130299</v>
      </c>
      <c r="B52" s="174" t="str">
        <f>'一般公共预算财政拨款基本及项目经济分类总表（八）'!B52</f>
        <v>其他林业和草原支出</v>
      </c>
      <c r="C52" s="174" t="str">
        <f>'一般公共预算财政拨款基本及项目经济分类总表（八）'!C52</f>
        <v>2023年柳家院通村路通道绿化工程项目</v>
      </c>
      <c r="D52" s="163">
        <f t="shared" si="4"/>
        <v>1200000</v>
      </c>
      <c r="E52" s="163"/>
      <c r="F52" s="161">
        <f>SUM('一般公共预算财政拨款基本及项目经济分类总表（八）'!F52)</f>
        <v>1200000</v>
      </c>
    </row>
    <row r="53" ht="33.2" customHeight="1" spans="1:6">
      <c r="A53" s="174" t="str">
        <f>'一般公共预算财政拨款基本及项目经济分类总表（八）'!A53</f>
        <v>2130299</v>
      </c>
      <c r="B53" s="174" t="str">
        <f>'一般公共预算财政拨款基本及项目经济分类总表（八）'!B53</f>
        <v>其他林业和草原支出</v>
      </c>
      <c r="C53" s="174" t="str">
        <f>'一般公共预算财政拨款基本及项目经济分类总表（八）'!C53</f>
        <v>2023年王显高速口至范家项目</v>
      </c>
      <c r="D53" s="163">
        <f t="shared" si="4"/>
        <v>250000</v>
      </c>
      <c r="E53" s="163"/>
      <c r="F53" s="161">
        <f>SUM('一般公共预算财政拨款基本及项目经济分类总表（八）'!F53)</f>
        <v>250000</v>
      </c>
    </row>
    <row r="54" ht="33.2" customHeight="1" spans="1:6">
      <c r="A54" s="174">
        <f>'一般公共预算财政拨款基本及项目经济分类总表（八）'!A54</f>
        <v>0</v>
      </c>
      <c r="B54" s="174">
        <f>'一般公共预算财政拨款基本及项目经济分类总表（八）'!B54</f>
        <v>0</v>
      </c>
      <c r="C54" s="174">
        <f>'一般公共预算财政拨款基本及项目经济分类总表（八）'!C54</f>
        <v>0</v>
      </c>
      <c r="D54" s="163">
        <f t="shared" si="4"/>
        <v>0</v>
      </c>
      <c r="E54" s="163"/>
      <c r="F54" s="161">
        <f>SUM('一般公共预算财政拨款基本及项目经济分类总表（八）'!F54)</f>
        <v>0</v>
      </c>
    </row>
    <row r="55" ht="33.2" customHeight="1" spans="1:6">
      <c r="A55" s="174">
        <f>'一般公共预算财政拨款基本及项目经济分类总表（八）'!A55</f>
        <v>0</v>
      </c>
      <c r="B55" s="174">
        <f>'一般公共预算财政拨款基本及项目经济分类总表（八）'!B55</f>
        <v>0</v>
      </c>
      <c r="C55" s="174">
        <f>'一般公共预算财政拨款基本及项目经济分类总表（八）'!C55</f>
        <v>0</v>
      </c>
      <c r="D55" s="163">
        <f t="shared" si="4"/>
        <v>0</v>
      </c>
      <c r="E55" s="163"/>
      <c r="F55" s="161">
        <f>SUM('一般公共预算财政拨款基本及项目经济分类总表（八）'!F55)</f>
        <v>0</v>
      </c>
    </row>
    <row r="56" ht="33.2" customHeight="1" spans="1:6">
      <c r="A56" s="174">
        <f>'一般公共预算财政拨款基本及项目经济分类总表（八）'!A56</f>
        <v>0</v>
      </c>
      <c r="B56" s="174">
        <f>'一般公共预算财政拨款基本及项目经济分类总表（八）'!B56</f>
        <v>0</v>
      </c>
      <c r="C56" s="174">
        <f>'一般公共预算财政拨款基本及项目经济分类总表（八）'!C56</f>
        <v>0</v>
      </c>
      <c r="D56" s="163">
        <f t="shared" si="4"/>
        <v>0</v>
      </c>
      <c r="E56" s="163"/>
      <c r="F56" s="161">
        <f>SUM('一般公共预算财政拨款基本及项目经济分类总表（八）'!F56)</f>
        <v>0</v>
      </c>
    </row>
    <row r="57" ht="33.2" customHeight="1" spans="1:6">
      <c r="A57" s="174">
        <f>'一般公共预算财政拨款基本及项目经济分类总表（八）'!A57</f>
        <v>0</v>
      </c>
      <c r="B57" s="174">
        <f>'一般公共预算财政拨款基本及项目经济分类总表（八）'!B57</f>
        <v>0</v>
      </c>
      <c r="C57" s="174">
        <f>'一般公共预算财政拨款基本及项目经济分类总表（八）'!C57</f>
        <v>0</v>
      </c>
      <c r="D57" s="163">
        <f t="shared" si="4"/>
        <v>0</v>
      </c>
      <c r="E57" s="163"/>
      <c r="F57" s="161">
        <f>SUM('一般公共预算财政拨款基本及项目经济分类总表（八）'!F57)</f>
        <v>0</v>
      </c>
    </row>
    <row r="58" ht="33.2" customHeight="1" spans="1:6">
      <c r="A58" s="174"/>
      <c r="B58" s="174"/>
      <c r="C58" s="174"/>
      <c r="D58" s="163"/>
      <c r="E58" s="163"/>
      <c r="F58" s="161"/>
    </row>
    <row r="59" ht="33.2" customHeight="1" spans="1:6">
      <c r="A59" s="174"/>
      <c r="B59" s="174"/>
      <c r="C59" s="174"/>
      <c r="D59" s="163"/>
      <c r="E59" s="163"/>
      <c r="F59" s="161"/>
    </row>
    <row r="60" ht="33.2" customHeight="1" spans="1:6">
      <c r="A60" s="174"/>
      <c r="B60" s="174"/>
      <c r="C60" s="174"/>
      <c r="D60" s="163"/>
      <c r="E60" s="163"/>
      <c r="F60" s="161"/>
    </row>
    <row r="61" ht="33.2" customHeight="1" spans="1:6">
      <c r="A61" s="174"/>
      <c r="B61" s="174"/>
      <c r="C61" s="174"/>
      <c r="D61" s="163"/>
      <c r="E61" s="163"/>
      <c r="F61" s="161"/>
    </row>
    <row r="62" ht="33.2" customHeight="1" spans="1:6">
      <c r="A62" s="174"/>
      <c r="B62" s="174"/>
      <c r="C62" s="174"/>
      <c r="D62" s="163"/>
      <c r="E62" s="163"/>
      <c r="F62" s="161"/>
    </row>
    <row r="63" ht="33.2" customHeight="1" spans="1:6">
      <c r="A63" s="174"/>
      <c r="B63" s="174"/>
      <c r="C63" s="174"/>
      <c r="D63" s="163"/>
      <c r="E63" s="163"/>
      <c r="F63" s="161"/>
    </row>
    <row r="64" ht="33.2" customHeight="1" spans="1:6">
      <c r="A64" s="174"/>
      <c r="B64" s="174"/>
      <c r="C64" s="174"/>
      <c r="D64" s="163"/>
      <c r="E64" s="163"/>
      <c r="F64" s="161"/>
    </row>
    <row r="65" ht="33.2" customHeight="1" spans="1:6">
      <c r="A65" s="174"/>
      <c r="B65" s="174"/>
      <c r="C65" s="174"/>
      <c r="D65" s="163"/>
      <c r="E65" s="163"/>
      <c r="F65" s="161"/>
    </row>
    <row r="66" ht="33.2" customHeight="1" spans="1:6">
      <c r="A66" s="174"/>
      <c r="B66" s="174"/>
      <c r="C66" s="174"/>
      <c r="D66" s="163"/>
      <c r="E66" s="163"/>
      <c r="F66" s="161"/>
    </row>
    <row r="67" ht="33.2" customHeight="1" spans="1:6">
      <c r="A67" s="174"/>
      <c r="B67" s="174"/>
      <c r="C67" s="174"/>
      <c r="D67" s="163"/>
      <c r="E67" s="163"/>
      <c r="F67" s="161"/>
    </row>
    <row r="68" ht="33.2" customHeight="1" spans="1:6">
      <c r="A68" s="174"/>
      <c r="B68" s="174"/>
      <c r="C68" s="174"/>
      <c r="D68" s="163"/>
      <c r="E68" s="163"/>
      <c r="F68" s="161"/>
    </row>
    <row r="69" ht="33.2" customHeight="1" spans="1:6">
      <c r="A69" s="174"/>
      <c r="B69" s="174"/>
      <c r="C69" s="174"/>
      <c r="D69" s="163"/>
      <c r="E69" s="163"/>
      <c r="F69" s="161"/>
    </row>
    <row r="70" ht="33.2" customHeight="1" spans="1:6">
      <c r="A70" s="174"/>
      <c r="B70" s="174"/>
      <c r="C70" s="174"/>
      <c r="D70" s="163"/>
      <c r="E70" s="163"/>
      <c r="F70" s="161"/>
    </row>
    <row r="71" ht="33.2" customHeight="1" spans="1:6">
      <c r="A71" s="174"/>
      <c r="B71" s="174"/>
      <c r="C71" s="174"/>
      <c r="D71" s="163"/>
      <c r="E71" s="163"/>
      <c r="F71" s="161"/>
    </row>
    <row r="72" ht="33.2" customHeight="1" spans="1:6">
      <c r="A72" s="174"/>
      <c r="B72" s="174"/>
      <c r="C72" s="174"/>
      <c r="D72" s="163"/>
      <c r="E72" s="163"/>
      <c r="F72" s="161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13" workbookViewId="0">
      <selection activeCell="M20" sqref="M20"/>
    </sheetView>
  </sheetViews>
  <sheetFormatPr defaultColWidth="9.16666666666667" defaultRowHeight="12.75" customHeight="1"/>
  <cols>
    <col min="1" max="1" width="17.3333333333333" customWidth="1"/>
    <col min="2" max="2" width="14.1666666666667" customWidth="1"/>
    <col min="3" max="3" width="30.8333333333333" customWidth="1"/>
    <col min="4" max="4" width="12.5" customWidth="1"/>
    <col min="5" max="5" width="13.6666666666667" customWidth="1"/>
    <col min="6" max="6" width="11.8333333333333" customWidth="1"/>
  </cols>
  <sheetData>
    <row r="1" ht="25.15" customHeight="1" spans="1:6">
      <c r="A1" s="47" t="s">
        <v>100</v>
      </c>
      <c r="B1" s="47"/>
      <c r="C1" s="47"/>
      <c r="D1" s="47"/>
      <c r="E1" s="47"/>
      <c r="F1" s="47"/>
    </row>
    <row r="2" ht="22.15" customHeight="1" spans="1:6">
      <c r="A2" s="67" t="str">
        <f>(部门基本情况表!A2)</f>
        <v>编报单位：万荣县林业局（本级）</v>
      </c>
      <c r="B2" s="67"/>
      <c r="C2" s="67"/>
      <c r="F2" s="36" t="s">
        <v>24</v>
      </c>
    </row>
    <row r="3" ht="17.65" customHeight="1" spans="1:6">
      <c r="A3" s="153" t="s">
        <v>101</v>
      </c>
      <c r="B3" s="154"/>
      <c r="C3" s="155" t="s">
        <v>102</v>
      </c>
      <c r="D3" s="149"/>
      <c r="E3" s="149"/>
      <c r="F3" s="69"/>
    </row>
    <row r="4" ht="17.65" customHeight="1" spans="1:6">
      <c r="A4" s="70" t="s">
        <v>103</v>
      </c>
      <c r="B4" s="73" t="s">
        <v>104</v>
      </c>
      <c r="C4" s="70" t="s">
        <v>105</v>
      </c>
      <c r="D4" s="155" t="s">
        <v>106</v>
      </c>
      <c r="E4" s="149"/>
      <c r="F4" s="69"/>
    </row>
    <row r="5" ht="24" customHeight="1" spans="1:6">
      <c r="A5" s="70"/>
      <c r="B5" s="156"/>
      <c r="C5" s="70"/>
      <c r="D5" s="16" t="s">
        <v>107</v>
      </c>
      <c r="E5" s="16" t="s">
        <v>68</v>
      </c>
      <c r="F5" s="157" t="s">
        <v>108</v>
      </c>
    </row>
    <row r="6" ht="20.25" customHeight="1" spans="1:6">
      <c r="A6" s="158" t="s">
        <v>29</v>
      </c>
      <c r="B6" s="159">
        <f>SUM(B7:B8)</f>
        <v>62816589</v>
      </c>
      <c r="C6" s="160" t="s">
        <v>30</v>
      </c>
      <c r="D6" s="161">
        <f>SUM(E6:F6)</f>
        <v>0</v>
      </c>
      <c r="E6" s="161"/>
      <c r="F6" s="159">
        <v>0</v>
      </c>
    </row>
    <row r="7" ht="22.5" customHeight="1" spans="1:7">
      <c r="A7" s="162" t="s">
        <v>31</v>
      </c>
      <c r="B7" s="161">
        <f>SUM('一般公共预算财政拨款支出表（六）'!D5)</f>
        <v>62816589</v>
      </c>
      <c r="C7" s="160" t="s">
        <v>32</v>
      </c>
      <c r="D7" s="161">
        <f t="shared" ref="D7" si="0">SUM(E7:F7)</f>
        <v>0</v>
      </c>
      <c r="E7" s="163"/>
      <c r="F7" s="161">
        <v>0</v>
      </c>
      <c r="G7" s="46"/>
    </row>
    <row r="8" ht="23.25" customHeight="1" spans="1:7">
      <c r="A8" s="162" t="s">
        <v>109</v>
      </c>
      <c r="B8" s="164">
        <f>SUM('纳入财政专户管理的事业收入支出表（五）'!D5)</f>
        <v>0</v>
      </c>
      <c r="C8" s="160" t="s">
        <v>34</v>
      </c>
      <c r="D8" s="161">
        <f t="shared" ref="D8:D33" si="1">SUM(E8:F8)</f>
        <v>0</v>
      </c>
      <c r="E8" s="165"/>
      <c r="F8" s="166">
        <v>0</v>
      </c>
      <c r="G8" s="46"/>
    </row>
    <row r="9" ht="19.9" customHeight="1" spans="1:8">
      <c r="A9" s="158" t="s">
        <v>35</v>
      </c>
      <c r="B9" s="167">
        <f>SUM('政府性基金预算支出表（十）'!C5)</f>
        <v>0</v>
      </c>
      <c r="C9" s="160" t="s">
        <v>36</v>
      </c>
      <c r="D9" s="161">
        <f t="shared" si="1"/>
        <v>0</v>
      </c>
      <c r="E9" s="161"/>
      <c r="F9" s="161">
        <v>0</v>
      </c>
      <c r="G9" s="46"/>
      <c r="H9" s="46"/>
    </row>
    <row r="10" ht="19.9" customHeight="1" spans="1:8">
      <c r="A10" s="77"/>
      <c r="B10" s="167"/>
      <c r="C10" s="160" t="s">
        <v>38</v>
      </c>
      <c r="D10" s="161">
        <f t="shared" si="1"/>
        <v>0</v>
      </c>
      <c r="E10" s="161"/>
      <c r="F10" s="161">
        <v>0</v>
      </c>
      <c r="G10" s="46"/>
      <c r="H10" s="46"/>
    </row>
    <row r="11" ht="19.9" customHeight="1" spans="1:9">
      <c r="A11" s="77"/>
      <c r="B11" s="167"/>
      <c r="C11" s="160" t="s">
        <v>40</v>
      </c>
      <c r="D11" s="161">
        <f t="shared" si="1"/>
        <v>0</v>
      </c>
      <c r="E11" s="161"/>
      <c r="F11" s="161">
        <v>0</v>
      </c>
      <c r="G11" s="46"/>
      <c r="H11" s="46"/>
      <c r="I11" s="46"/>
    </row>
    <row r="12" ht="19.9" customHeight="1" spans="1:10">
      <c r="A12" s="77"/>
      <c r="B12" s="168"/>
      <c r="C12" s="43" t="s">
        <v>41</v>
      </c>
      <c r="D12" s="161">
        <f t="shared" si="1"/>
        <v>0</v>
      </c>
      <c r="E12" s="161"/>
      <c r="F12" s="161">
        <v>0</v>
      </c>
      <c r="G12" s="46"/>
      <c r="H12" s="46"/>
      <c r="I12" s="46"/>
      <c r="J12" s="46"/>
    </row>
    <row r="13" ht="19.9" customHeight="1" spans="1:10">
      <c r="A13" s="77"/>
      <c r="B13" s="168"/>
      <c r="C13" s="160" t="s">
        <v>42</v>
      </c>
      <c r="D13" s="161">
        <f t="shared" si="1"/>
        <v>137746</v>
      </c>
      <c r="E13" s="165">
        <v>137746</v>
      </c>
      <c r="F13" s="161">
        <v>0</v>
      </c>
      <c r="G13" s="46"/>
      <c r="H13" s="46"/>
      <c r="I13" s="46"/>
      <c r="J13" s="46"/>
    </row>
    <row r="14" ht="19.9" customHeight="1" spans="1:9">
      <c r="A14" s="77"/>
      <c r="B14" s="168"/>
      <c r="C14" s="160" t="s">
        <v>43</v>
      </c>
      <c r="D14" s="161">
        <f t="shared" si="1"/>
        <v>0</v>
      </c>
      <c r="E14" s="161"/>
      <c r="F14" s="161">
        <v>0</v>
      </c>
      <c r="G14" s="46"/>
      <c r="H14" s="46"/>
      <c r="I14" s="46"/>
    </row>
    <row r="15" ht="19.9" customHeight="1" spans="1:10">
      <c r="A15" s="77"/>
      <c r="B15" s="168"/>
      <c r="C15" s="43" t="s">
        <v>44</v>
      </c>
      <c r="D15" s="161">
        <f t="shared" si="1"/>
        <v>38395</v>
      </c>
      <c r="E15" s="161">
        <v>38395</v>
      </c>
      <c r="F15" s="161">
        <v>0</v>
      </c>
      <c r="G15" s="46"/>
      <c r="H15" s="46"/>
      <c r="I15" s="46"/>
      <c r="J15" s="46"/>
    </row>
    <row r="16" ht="19.9" customHeight="1" spans="1:8">
      <c r="A16" s="77"/>
      <c r="B16" s="168"/>
      <c r="C16" s="160" t="s">
        <v>45</v>
      </c>
      <c r="D16" s="161">
        <f t="shared" si="1"/>
        <v>0</v>
      </c>
      <c r="E16" s="161"/>
      <c r="F16" s="161">
        <v>0</v>
      </c>
      <c r="G16" s="46"/>
      <c r="H16" s="46"/>
    </row>
    <row r="17" ht="19.9" customHeight="1" spans="1:10">
      <c r="A17" s="77"/>
      <c r="B17" s="168"/>
      <c r="C17" s="160" t="s">
        <v>46</v>
      </c>
      <c r="D17" s="161">
        <f t="shared" si="1"/>
        <v>0</v>
      </c>
      <c r="E17" s="161"/>
      <c r="F17" s="161">
        <v>0</v>
      </c>
      <c r="G17" s="46"/>
      <c r="H17" s="46"/>
      <c r="I17" s="46"/>
      <c r="J17" s="46"/>
    </row>
    <row r="18" ht="19.9" customHeight="1" spans="1:10">
      <c r="A18" s="77"/>
      <c r="B18" s="168"/>
      <c r="C18" s="160" t="s">
        <v>47</v>
      </c>
      <c r="D18" s="161">
        <f t="shared" si="1"/>
        <v>62444746</v>
      </c>
      <c r="E18" s="161">
        <v>62444746</v>
      </c>
      <c r="F18" s="161">
        <v>0</v>
      </c>
      <c r="G18" s="46"/>
      <c r="H18" s="46"/>
      <c r="I18" s="46"/>
      <c r="J18" s="46"/>
    </row>
    <row r="19" ht="19.9" customHeight="1" spans="1:14">
      <c r="A19" s="77"/>
      <c r="B19" s="168"/>
      <c r="C19" s="160" t="s">
        <v>48</v>
      </c>
      <c r="D19" s="161">
        <f t="shared" si="1"/>
        <v>0</v>
      </c>
      <c r="E19" s="161"/>
      <c r="F19" s="161">
        <v>0</v>
      </c>
      <c r="G19" s="46"/>
      <c r="H19" s="46"/>
      <c r="I19" s="46"/>
      <c r="J19" s="46"/>
      <c r="K19" s="46"/>
      <c r="L19" s="46"/>
      <c r="N19" s="46"/>
    </row>
    <row r="20" ht="19.9" customHeight="1" spans="1:14">
      <c r="A20" s="77"/>
      <c r="B20" s="168"/>
      <c r="C20" s="160" t="s">
        <v>49</v>
      </c>
      <c r="D20" s="161">
        <f t="shared" si="1"/>
        <v>0</v>
      </c>
      <c r="E20" s="161"/>
      <c r="F20" s="161">
        <v>0</v>
      </c>
      <c r="G20" s="46"/>
      <c r="H20" s="46"/>
      <c r="I20" s="46"/>
      <c r="J20" s="46"/>
      <c r="K20" s="46"/>
      <c r="L20" s="46"/>
      <c r="M20" s="46"/>
      <c r="N20" s="46"/>
    </row>
    <row r="21" ht="19.9" customHeight="1" spans="1:13">
      <c r="A21" s="77"/>
      <c r="B21" s="168"/>
      <c r="C21" s="160" t="s">
        <v>50</v>
      </c>
      <c r="D21" s="161">
        <f t="shared" si="1"/>
        <v>0</v>
      </c>
      <c r="E21" s="161"/>
      <c r="F21" s="161">
        <v>0</v>
      </c>
      <c r="G21" s="46"/>
      <c r="H21" s="46"/>
      <c r="I21" s="46"/>
      <c r="J21" s="46"/>
      <c r="K21" s="46"/>
      <c r="L21" s="46"/>
      <c r="M21" s="46"/>
    </row>
    <row r="22" ht="19.9" customHeight="1" spans="1:11">
      <c r="A22" s="77"/>
      <c r="B22" s="168"/>
      <c r="C22" s="160" t="s">
        <v>51</v>
      </c>
      <c r="D22" s="161">
        <f t="shared" si="1"/>
        <v>0</v>
      </c>
      <c r="E22" s="161"/>
      <c r="F22" s="161">
        <v>0</v>
      </c>
      <c r="G22" s="46"/>
      <c r="H22" s="46"/>
      <c r="I22" s="46"/>
      <c r="J22" s="46"/>
      <c r="K22" s="46"/>
    </row>
    <row r="23" ht="19.9" customHeight="1" spans="1:8">
      <c r="A23" s="77"/>
      <c r="B23" s="168"/>
      <c r="C23" s="160" t="s">
        <v>52</v>
      </c>
      <c r="D23" s="161">
        <f t="shared" si="1"/>
        <v>0</v>
      </c>
      <c r="E23" s="161"/>
      <c r="F23" s="161">
        <v>0</v>
      </c>
      <c r="G23" s="46"/>
      <c r="H23" s="46"/>
    </row>
    <row r="24" ht="19.9" customHeight="1" spans="1:8">
      <c r="A24" s="77"/>
      <c r="B24" s="168"/>
      <c r="C24" s="43" t="s">
        <v>53</v>
      </c>
      <c r="D24" s="161">
        <f t="shared" si="1"/>
        <v>0</v>
      </c>
      <c r="E24" s="161"/>
      <c r="F24" s="161">
        <v>0</v>
      </c>
      <c r="G24" s="46"/>
      <c r="H24" s="46"/>
    </row>
    <row r="25" ht="19.9" customHeight="1" spans="1:11">
      <c r="A25" s="77"/>
      <c r="B25" s="168"/>
      <c r="C25" s="160" t="s">
        <v>54</v>
      </c>
      <c r="D25" s="161">
        <f t="shared" si="1"/>
        <v>65702</v>
      </c>
      <c r="E25" s="161">
        <v>65702</v>
      </c>
      <c r="F25" s="161">
        <v>0</v>
      </c>
      <c r="G25" s="46"/>
      <c r="H25" s="46"/>
      <c r="I25" s="46"/>
      <c r="J25" s="46"/>
      <c r="K25" s="46"/>
    </row>
    <row r="26" ht="19.9" customHeight="1" spans="1:10">
      <c r="A26" s="77"/>
      <c r="B26" s="168"/>
      <c r="C26" s="160" t="s">
        <v>55</v>
      </c>
      <c r="D26" s="161">
        <f t="shared" si="1"/>
        <v>0</v>
      </c>
      <c r="E26" s="161"/>
      <c r="F26" s="161">
        <v>0</v>
      </c>
      <c r="G26" s="46"/>
      <c r="H26" s="46"/>
      <c r="I26" s="46"/>
      <c r="J26" s="46"/>
    </row>
    <row r="27" ht="19.9" customHeight="1" spans="1:10">
      <c r="A27" s="77"/>
      <c r="B27" s="168"/>
      <c r="C27" s="169" t="s">
        <v>56</v>
      </c>
      <c r="D27" s="161">
        <f t="shared" si="1"/>
        <v>0</v>
      </c>
      <c r="E27" s="161"/>
      <c r="F27" s="161">
        <v>0</v>
      </c>
      <c r="G27" s="46"/>
      <c r="H27" s="46"/>
      <c r="I27" s="46"/>
      <c r="J27" s="46"/>
    </row>
    <row r="28" ht="19.9" customHeight="1" spans="1:10">
      <c r="A28" s="77"/>
      <c r="B28" s="168"/>
      <c r="C28" s="160" t="s">
        <v>57</v>
      </c>
      <c r="D28" s="161">
        <f t="shared" si="1"/>
        <v>0</v>
      </c>
      <c r="E28" s="161"/>
      <c r="F28" s="161">
        <v>0</v>
      </c>
      <c r="G28" s="46"/>
      <c r="J28" s="46"/>
    </row>
    <row r="29" ht="19.9" customHeight="1" spans="1:9">
      <c r="A29" s="77"/>
      <c r="B29" s="168"/>
      <c r="C29" s="160" t="s">
        <v>58</v>
      </c>
      <c r="D29" s="161">
        <f t="shared" si="1"/>
        <v>0</v>
      </c>
      <c r="E29" s="161">
        <v>0</v>
      </c>
      <c r="F29" s="161">
        <v>0</v>
      </c>
      <c r="G29" s="46"/>
      <c r="H29" s="46"/>
      <c r="I29" s="46"/>
    </row>
    <row r="30" ht="19.9" customHeight="1" spans="1:12">
      <c r="A30" s="77"/>
      <c r="B30" s="168"/>
      <c r="C30" s="160" t="s">
        <v>59</v>
      </c>
      <c r="D30" s="161">
        <f t="shared" si="1"/>
        <v>0</v>
      </c>
      <c r="E30" s="161">
        <v>0</v>
      </c>
      <c r="F30" s="161">
        <v>0</v>
      </c>
      <c r="G30" s="46"/>
      <c r="H30" s="46"/>
      <c r="I30" s="46"/>
      <c r="J30" s="46"/>
      <c r="K30" s="46"/>
      <c r="L30" s="46"/>
    </row>
    <row r="31" ht="19.9" customHeight="1" spans="1:11">
      <c r="A31" s="77"/>
      <c r="B31" s="168"/>
      <c r="C31" s="160" t="s">
        <v>60</v>
      </c>
      <c r="D31" s="161">
        <f t="shared" si="1"/>
        <v>0</v>
      </c>
      <c r="E31" s="161">
        <v>0</v>
      </c>
      <c r="F31" s="161">
        <v>0</v>
      </c>
      <c r="G31" s="46"/>
      <c r="H31" s="46"/>
      <c r="I31" s="46"/>
      <c r="J31" s="46"/>
      <c r="K31" s="46"/>
    </row>
    <row r="32" ht="19.9" customHeight="1" spans="1:9">
      <c r="A32" s="77"/>
      <c r="B32" s="168"/>
      <c r="C32" s="169" t="s">
        <v>61</v>
      </c>
      <c r="D32" s="161">
        <f t="shared" si="1"/>
        <v>130000</v>
      </c>
      <c r="E32" s="161">
        <v>130000</v>
      </c>
      <c r="F32" s="161">
        <v>0</v>
      </c>
      <c r="G32" s="46"/>
      <c r="H32" s="46"/>
      <c r="I32" s="46"/>
    </row>
    <row r="33" ht="19.9" customHeight="1" spans="1:7">
      <c r="A33" s="77"/>
      <c r="B33" s="168"/>
      <c r="C33" s="169" t="s">
        <v>62</v>
      </c>
      <c r="D33" s="161">
        <f t="shared" si="1"/>
        <v>0</v>
      </c>
      <c r="E33" s="161">
        <v>0</v>
      </c>
      <c r="F33" s="161">
        <v>0</v>
      </c>
      <c r="G33" s="46"/>
    </row>
    <row r="34" ht="19.9" customHeight="1" spans="1:6">
      <c r="A34" s="16" t="s">
        <v>63</v>
      </c>
      <c r="B34" s="170">
        <f>SUM(B6,B9)</f>
        <v>62816589</v>
      </c>
      <c r="C34" s="38" t="s">
        <v>64</v>
      </c>
      <c r="D34" s="161">
        <f t="shared" ref="D34:F34" si="2">SUM(D6:D33)</f>
        <v>62816589</v>
      </c>
      <c r="E34" s="161">
        <f t="shared" si="2"/>
        <v>62816589</v>
      </c>
      <c r="F34" s="161">
        <f t="shared" si="2"/>
        <v>0</v>
      </c>
    </row>
    <row r="35" customHeight="1" spans="2:3">
      <c r="B35" s="46"/>
      <c r="C35" s="46"/>
    </row>
    <row r="36" customHeight="1" spans="2:2">
      <c r="B36" s="46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workbookViewId="0">
      <selection activeCell="A3" sqref="$A3:$XFD5"/>
    </sheetView>
  </sheetViews>
  <sheetFormatPr defaultColWidth="9.16666666666667" defaultRowHeight="12.75" customHeight="1" outlineLevelCol="5"/>
  <cols>
    <col min="1" max="1" width="12" customWidth="1"/>
    <col min="2" max="2" width="17" customWidth="1"/>
    <col min="3" max="3" width="24.5" customWidth="1"/>
    <col min="4" max="4" width="16.3333333333333" customWidth="1"/>
    <col min="5" max="5" width="15.6666666666667" customWidth="1"/>
    <col min="6" max="6" width="14.8333333333333" customWidth="1"/>
  </cols>
  <sheetData>
    <row r="1" ht="36" customHeight="1" spans="1:6">
      <c r="A1" s="47" t="s">
        <v>110</v>
      </c>
      <c r="B1" s="47"/>
      <c r="C1" s="47"/>
      <c r="D1" s="47"/>
      <c r="E1" s="47"/>
      <c r="F1" s="47"/>
    </row>
    <row r="2" ht="25.15" customHeight="1" spans="1:6">
      <c r="A2" s="67" t="str">
        <f>(部门基本情况表!A2)</f>
        <v>编报单位：万荣县林业局（本级）</v>
      </c>
      <c r="B2" s="67"/>
      <c r="C2" s="67"/>
      <c r="F2" s="36" t="s">
        <v>24</v>
      </c>
    </row>
    <row r="3" ht="33.4" customHeight="1" spans="1:6">
      <c r="A3" s="10" t="s">
        <v>111</v>
      </c>
      <c r="B3" s="149"/>
      <c r="C3" s="69"/>
      <c r="D3" s="70" t="s">
        <v>96</v>
      </c>
      <c r="E3" s="70" t="s">
        <v>97</v>
      </c>
      <c r="F3" s="70" t="s">
        <v>98</v>
      </c>
    </row>
    <row r="4" ht="33.4" customHeight="1" spans="1:6">
      <c r="A4" s="16" t="s">
        <v>71</v>
      </c>
      <c r="B4" s="38" t="s">
        <v>72</v>
      </c>
      <c r="C4" s="51" t="s">
        <v>112</v>
      </c>
      <c r="D4" s="70"/>
      <c r="E4" s="70"/>
      <c r="F4" s="70"/>
    </row>
    <row r="5" ht="33.4" customHeight="1" spans="1:6">
      <c r="A5" s="152"/>
      <c r="B5" s="150"/>
      <c r="C5" s="151" t="s">
        <v>22</v>
      </c>
      <c r="D5" s="141">
        <f>SUM(E5:F5)</f>
        <v>0</v>
      </c>
      <c r="E5" s="141">
        <f>SUM(E6:E21)</f>
        <v>0</v>
      </c>
      <c r="F5" s="141">
        <f>SUM(F6:F21)</f>
        <v>0</v>
      </c>
    </row>
    <row r="6" ht="33" customHeight="1" spans="1:6">
      <c r="A6" s="100"/>
      <c r="B6" s="100"/>
      <c r="C6" s="100"/>
      <c r="D6" s="141">
        <f t="shared" ref="D6" si="0">SUM(E6:F6)</f>
        <v>0</v>
      </c>
      <c r="E6" s="141"/>
      <c r="F6" s="141"/>
    </row>
    <row r="7" ht="33" customHeight="1" spans="1:6">
      <c r="A7" s="100"/>
      <c r="B7" s="100"/>
      <c r="C7" s="100"/>
      <c r="D7" s="141">
        <f t="shared" ref="D7:D21" si="1">SUM(E7:F7)</f>
        <v>0</v>
      </c>
      <c r="E7" s="141"/>
      <c r="F7" s="141"/>
    </row>
    <row r="8" ht="33" customHeight="1" spans="1:6">
      <c r="A8" s="100"/>
      <c r="B8" s="100"/>
      <c r="C8" s="100"/>
      <c r="D8" s="141">
        <f t="shared" si="1"/>
        <v>0</v>
      </c>
      <c r="E8" s="141"/>
      <c r="F8" s="141"/>
    </row>
    <row r="9" ht="33" customHeight="1" spans="1:6">
      <c r="A9" s="100"/>
      <c r="B9" s="100"/>
      <c r="C9" s="100"/>
      <c r="D9" s="141">
        <f t="shared" si="1"/>
        <v>0</v>
      </c>
      <c r="E9" s="141"/>
      <c r="F9" s="141"/>
    </row>
    <row r="10" ht="33" customHeight="1" spans="1:6">
      <c r="A10" s="152"/>
      <c r="B10" s="150"/>
      <c r="C10" s="151"/>
      <c r="D10" s="141">
        <f t="shared" si="1"/>
        <v>0</v>
      </c>
      <c r="E10" s="141"/>
      <c r="F10" s="141"/>
    </row>
    <row r="11" ht="33" customHeight="1" spans="1:6">
      <c r="A11" s="152"/>
      <c r="B11" s="150"/>
      <c r="C11" s="151"/>
      <c r="D11" s="141">
        <f t="shared" si="1"/>
        <v>0</v>
      </c>
      <c r="E11" s="141"/>
      <c r="F11" s="141"/>
    </row>
    <row r="12" ht="33" customHeight="1" spans="1:6">
      <c r="A12" s="152"/>
      <c r="B12" s="150"/>
      <c r="C12" s="151"/>
      <c r="D12" s="141">
        <f t="shared" si="1"/>
        <v>0</v>
      </c>
      <c r="E12" s="141"/>
      <c r="F12" s="141"/>
    </row>
    <row r="13" ht="33" customHeight="1" spans="1:6">
      <c r="A13" s="152"/>
      <c r="B13" s="152"/>
      <c r="C13" s="152"/>
      <c r="D13" s="141">
        <f t="shared" si="1"/>
        <v>0</v>
      </c>
      <c r="E13" s="141"/>
      <c r="F13" s="141"/>
    </row>
    <row r="14" ht="33" customHeight="1" spans="1:6">
      <c r="A14" s="152"/>
      <c r="B14" s="152"/>
      <c r="C14" s="152"/>
      <c r="D14" s="141">
        <f t="shared" si="1"/>
        <v>0</v>
      </c>
      <c r="E14" s="141"/>
      <c r="F14" s="141"/>
    </row>
    <row r="15" ht="33" customHeight="1" spans="1:6">
      <c r="A15" s="152"/>
      <c r="B15" s="152"/>
      <c r="C15" s="152"/>
      <c r="D15" s="141">
        <f t="shared" si="1"/>
        <v>0</v>
      </c>
      <c r="E15" s="141"/>
      <c r="F15" s="141"/>
    </row>
    <row r="16" ht="33" customHeight="1" spans="1:6">
      <c r="A16" s="152"/>
      <c r="B16" s="152"/>
      <c r="C16" s="152"/>
      <c r="D16" s="141">
        <f t="shared" si="1"/>
        <v>0</v>
      </c>
      <c r="E16" s="141"/>
      <c r="F16" s="141"/>
    </row>
    <row r="17" ht="33" customHeight="1" spans="1:6">
      <c r="A17" s="152"/>
      <c r="B17" s="152"/>
      <c r="C17" s="152"/>
      <c r="D17" s="141">
        <f t="shared" si="1"/>
        <v>0</v>
      </c>
      <c r="E17" s="141"/>
      <c r="F17" s="141"/>
    </row>
    <row r="18" ht="33" customHeight="1" spans="1:6">
      <c r="A18" s="152"/>
      <c r="B18" s="152"/>
      <c r="C18" s="152"/>
      <c r="D18" s="141">
        <f t="shared" si="1"/>
        <v>0</v>
      </c>
      <c r="E18" s="141"/>
      <c r="F18" s="141"/>
    </row>
    <row r="19" ht="33" customHeight="1" spans="1:6">
      <c r="A19" s="152"/>
      <c r="B19" s="152"/>
      <c r="C19" s="152"/>
      <c r="D19" s="141">
        <f t="shared" si="1"/>
        <v>0</v>
      </c>
      <c r="E19" s="141"/>
      <c r="F19" s="141"/>
    </row>
    <row r="20" ht="33" customHeight="1" spans="1:6">
      <c r="A20" s="152"/>
      <c r="B20" s="152"/>
      <c r="C20" s="152"/>
      <c r="D20" s="141">
        <f t="shared" si="1"/>
        <v>0</v>
      </c>
      <c r="E20" s="141"/>
      <c r="F20" s="141"/>
    </row>
    <row r="21" ht="33" customHeight="1" spans="1:6">
      <c r="A21" s="152"/>
      <c r="B21" s="152"/>
      <c r="C21" s="152"/>
      <c r="D21" s="141">
        <f t="shared" si="1"/>
        <v>0</v>
      </c>
      <c r="E21" s="141"/>
      <c r="F21" s="141"/>
    </row>
    <row r="22" customHeight="1" spans="2:4">
      <c r="B22" s="46"/>
      <c r="C22" s="46"/>
      <c r="D22" s="46"/>
    </row>
    <row r="23" customHeight="1" spans="2:3">
      <c r="B23" s="46"/>
      <c r="C23" s="46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904166666666667" right="0.904166666666667" top="1.02291666666667" bottom="0.94375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68"/>
  <sheetViews>
    <sheetView showGridLines="0" showZeros="0" topLeftCell="A13" workbookViewId="0">
      <selection activeCell="A59" sqref="A59"/>
    </sheetView>
  </sheetViews>
  <sheetFormatPr defaultColWidth="9.16666666666667" defaultRowHeight="12.75" customHeight="1" outlineLevelCol="5"/>
  <cols>
    <col min="1" max="1" width="11.3333333333333" customWidth="1"/>
    <col min="2" max="2" width="18" customWidth="1"/>
    <col min="3" max="3" width="27.6666666666667" customWidth="1"/>
    <col min="4" max="4" width="15.6666666666667" customWidth="1"/>
    <col min="5" max="5" width="14" customWidth="1"/>
    <col min="6" max="6" width="13.8333333333333" customWidth="1"/>
  </cols>
  <sheetData>
    <row r="1" ht="36" customHeight="1" spans="1:6">
      <c r="A1" s="47" t="s">
        <v>113</v>
      </c>
      <c r="B1" s="47"/>
      <c r="C1" s="47"/>
      <c r="D1" s="47"/>
      <c r="E1" s="47"/>
      <c r="F1" s="47"/>
    </row>
    <row r="2" ht="28.5" customHeight="1" spans="1:6">
      <c r="A2" s="67" t="str">
        <f>(部门基本情况表!A2)</f>
        <v>编报单位：万荣县林业局（本级）</v>
      </c>
      <c r="B2" s="67"/>
      <c r="C2" s="67"/>
      <c r="D2" s="67"/>
      <c r="F2" s="36" t="s">
        <v>24</v>
      </c>
    </row>
    <row r="3" ht="33" customHeight="1" spans="1:6">
      <c r="A3" s="10" t="s">
        <v>114</v>
      </c>
      <c r="B3" s="149"/>
      <c r="C3" s="69"/>
      <c r="D3" s="70" t="s">
        <v>96</v>
      </c>
      <c r="E3" s="70" t="s">
        <v>97</v>
      </c>
      <c r="F3" s="70" t="s">
        <v>98</v>
      </c>
    </row>
    <row r="4" ht="33" customHeight="1" spans="1:6">
      <c r="A4" s="16" t="s">
        <v>71</v>
      </c>
      <c r="B4" s="38" t="s">
        <v>72</v>
      </c>
      <c r="C4" s="51" t="s">
        <v>112</v>
      </c>
      <c r="D4" s="70"/>
      <c r="E4" s="70"/>
      <c r="F4" s="70"/>
    </row>
    <row r="5" ht="33" customHeight="1" spans="1:6">
      <c r="A5" s="150"/>
      <c r="B5" s="150"/>
      <c r="C5" s="151" t="s">
        <v>115</v>
      </c>
      <c r="D5" s="45">
        <f t="shared" ref="D5" si="0">SUM(E5:F5)</f>
        <v>62816589</v>
      </c>
      <c r="E5" s="45">
        <f>SUM(E6:E21)</f>
        <v>1003089</v>
      </c>
      <c r="F5" s="45">
        <f>SUM(F6:F61)</f>
        <v>61813500</v>
      </c>
    </row>
    <row r="6" ht="33" customHeight="1" spans="1:6">
      <c r="A6" s="100" t="str">
        <f>'一般公共预算财政拨款基本及项目经济分类总表（八）'!A6</f>
        <v>2130201</v>
      </c>
      <c r="B6" s="100" t="str">
        <f>'一般公共预算财政拨款基本及项目经济分类总表（八）'!B6</f>
        <v>行政运行</v>
      </c>
      <c r="C6" s="100" t="str">
        <f>'一般公共预算财政拨款基本及项目经济分类总表（八）'!C6</f>
        <v>基本支出</v>
      </c>
      <c r="D6" s="45">
        <f t="shared" ref="D6:D16" si="1">SUM(E6:F6)</f>
        <v>802246</v>
      </c>
      <c r="E6" s="45">
        <f>SUM('一般公共预算财政拨款基本及项目经济分类总表（八）'!E6)</f>
        <v>802246</v>
      </c>
      <c r="F6" s="45"/>
    </row>
    <row r="7" ht="33" customHeight="1" spans="1:6">
      <c r="A7" s="100" t="str">
        <f>'一般公共预算财政拨款基本及项目经济分类总表（八）'!A7</f>
        <v>2080505</v>
      </c>
      <c r="B7" s="100" t="str">
        <f>'一般公共预算财政拨款基本及项目经济分类总表（八）'!B7</f>
        <v>机关事业单位基本养老保险缴费支出</v>
      </c>
      <c r="C7" s="100" t="str">
        <f>'一般公共预算财政拨款基本及项目经济分类总表（八）'!C7</f>
        <v>机关事业单位基本养老       保险缴费</v>
      </c>
      <c r="D7" s="45">
        <f t="shared" si="1"/>
        <v>94511</v>
      </c>
      <c r="E7" s="45">
        <f>SUM('一般公共预算财政拨款基本及项目经济分类总表（八）'!E7)</f>
        <v>94511</v>
      </c>
      <c r="F7" s="45"/>
    </row>
    <row r="8" ht="33" customHeight="1" spans="1:6">
      <c r="A8" s="100" t="str">
        <f>'一般公共预算财政拨款基本及项目经济分类总表（八）'!A8</f>
        <v>2089999</v>
      </c>
      <c r="B8" s="100" t="str">
        <f>'一般公共预算财政拨款基本及项目经济分类总表（八）'!B8</f>
        <v>其他社会保障和就业支出</v>
      </c>
      <c r="C8" s="100" t="str">
        <f>'一般公共预算财政拨款基本及项目经济分类总表（八）'!C8</f>
        <v>失业、工伤保险缴费</v>
      </c>
      <c r="D8" s="45">
        <f t="shared" si="1"/>
        <v>2235</v>
      </c>
      <c r="E8" s="45">
        <f>SUM('一般公共预算财政拨款基本及项目经济分类总表（八）'!E8)</f>
        <v>2235</v>
      </c>
      <c r="F8" s="45"/>
    </row>
    <row r="9" ht="33" customHeight="1" spans="1:6">
      <c r="A9" s="100" t="str">
        <f>'一般公共预算财政拨款基本及项目经济分类总表（八）'!A9</f>
        <v>2101101</v>
      </c>
      <c r="B9" s="100" t="str">
        <f>'一般公共预算财政拨款基本及项目经济分类总表（八）'!B9</f>
        <v>行政单位医疗</v>
      </c>
      <c r="C9" s="100" t="str">
        <f>'一般公共预算财政拨款基本及项目经济分类总表（八）'!C9</f>
        <v>职工基本医疗保险缴费</v>
      </c>
      <c r="D9" s="45">
        <f t="shared" si="1"/>
        <v>38395</v>
      </c>
      <c r="E9" s="45">
        <f>SUM('一般公共预算财政拨款基本及项目经济分类总表（八）'!E9)</f>
        <v>38395</v>
      </c>
      <c r="F9" s="45"/>
    </row>
    <row r="10" ht="33" customHeight="1" spans="1:6">
      <c r="A10" s="100" t="str">
        <f>'一般公共预算财政拨款基本及项目经济分类总表（八）'!A10</f>
        <v>2210201</v>
      </c>
      <c r="B10" s="100" t="str">
        <f>'一般公共预算财政拨款基本及项目经济分类总表（八）'!B10</f>
        <v>住房公积金</v>
      </c>
      <c r="C10" s="100" t="str">
        <f>'一般公共预算财政拨款基本及项目经济分类总表（八）'!C10</f>
        <v>住房公积金</v>
      </c>
      <c r="D10" s="45">
        <f t="shared" si="1"/>
        <v>65702</v>
      </c>
      <c r="E10" s="45">
        <f>SUM('一般公共预算财政拨款基本及项目经济分类总表（八）'!E10)</f>
        <v>65702</v>
      </c>
      <c r="F10" s="45"/>
    </row>
    <row r="11" ht="33" customHeight="1" spans="1:6">
      <c r="A11" s="100">
        <f>'一般公共预算财政拨款基本及项目经济分类总表（八）'!A11</f>
        <v>2080899</v>
      </c>
      <c r="B11" s="100" t="str">
        <f>'一般公共预算财政拨款基本及项目经济分类总表（八）'!B11</f>
        <v>其他优抚支出</v>
      </c>
      <c r="C11" s="100" t="str">
        <f>'一般公共预算财政拨款基本及项目经济分类总表（八）'!C11</f>
        <v>遗属人员补助金</v>
      </c>
      <c r="D11" s="45">
        <f t="shared" si="1"/>
        <v>41000</v>
      </c>
      <c r="E11" s="45"/>
      <c r="F11" s="45">
        <f>SUM('一般公共预算财政拨款基本及项目经济分类总表（八）'!F11)</f>
        <v>41000</v>
      </c>
    </row>
    <row r="12" ht="33" customHeight="1" spans="1:6">
      <c r="A12" s="100" t="str">
        <f>'一般公共预算财政拨款基本及项目经济分类总表（八）'!A12</f>
        <v>2130202</v>
      </c>
      <c r="B12" s="100" t="str">
        <f>'一般公共预算财政拨款基本及项目经济分类总表（八）'!B12</f>
        <v>一般行政管理事务</v>
      </c>
      <c r="C12" s="100" t="str">
        <f>'一般公共预算财政拨款基本及项目经济分类总表（八）'!C12</f>
        <v>林业管理事务</v>
      </c>
      <c r="D12" s="45">
        <f t="shared" si="1"/>
        <v>130000</v>
      </c>
      <c r="E12" s="45"/>
      <c r="F12" s="45">
        <f>SUM('一般公共预算财政拨款基本及项目经济分类总表（八）'!F12)</f>
        <v>130000</v>
      </c>
    </row>
    <row r="13" ht="33" customHeight="1" spans="1:6">
      <c r="A13" s="100" t="str">
        <f>'一般公共预算财政拨款基本及项目经济分类总表（八）'!A13</f>
        <v>2130213</v>
      </c>
      <c r="B13" s="100" t="str">
        <f>'一般公共预算财政拨款基本及项目经济分类总表（八）'!B13</f>
        <v>执法与监督</v>
      </c>
      <c r="C13" s="100" t="str">
        <f>'一般公共预算财政拨款基本及项目经济分类总表（八）'!C13</f>
        <v>森林防火专项支出</v>
      </c>
      <c r="D13" s="45">
        <f t="shared" si="1"/>
        <v>700000</v>
      </c>
      <c r="E13" s="45"/>
      <c r="F13" s="45">
        <f>SUM('一般公共预算财政拨款基本及项目经济分类总表（八）'!F13)</f>
        <v>700000</v>
      </c>
    </row>
    <row r="14" ht="33" customHeight="1" spans="1:6">
      <c r="A14" s="100" t="str">
        <f>'一般公共预算财政拨款基本及项目经济分类总表（八）'!A14</f>
        <v>2130213</v>
      </c>
      <c r="B14" s="100" t="str">
        <f>'一般公共预算财政拨款基本及项目经济分类总表（八）'!B14</f>
        <v>执法与监督</v>
      </c>
      <c r="C14" s="100" t="str">
        <f>'一般公共预算财政拨款基本及项目经济分类总表（八）'!C14</f>
        <v>森林防火视频监控系统建设项目</v>
      </c>
      <c r="D14" s="45">
        <f t="shared" si="1"/>
        <v>3755000</v>
      </c>
      <c r="E14" s="45"/>
      <c r="F14" s="45">
        <f>SUM('一般公共预算财政拨款基本及项目经济分类总表（八）'!F14)</f>
        <v>3755000</v>
      </c>
    </row>
    <row r="15" ht="33" customHeight="1" spans="1:6">
      <c r="A15" s="100" t="str">
        <f>'一般公共预算财政拨款基本及项目经济分类总表（八）'!A15</f>
        <v>2320399</v>
      </c>
      <c r="B15" s="100" t="str">
        <f>'一般公共预算财政拨款基本及项目经济分类总表（八）'!B15</f>
        <v>地方政府其他一般债务付息支出</v>
      </c>
      <c r="C15" s="100" t="str">
        <f>'一般公共预算财政拨款基本及项目经济分类总表（八）'!C15</f>
        <v>偿还林业五期项目付息</v>
      </c>
      <c r="D15" s="45">
        <f t="shared" si="1"/>
        <v>130000</v>
      </c>
      <c r="E15" s="45"/>
      <c r="F15" s="45">
        <f>SUM('一般公共预算财政拨款基本及项目经济分类总表（八）'!F15)</f>
        <v>130000</v>
      </c>
    </row>
    <row r="16" ht="33" customHeight="1" spans="1:6">
      <c r="A16" s="100" t="str">
        <f>'一般公共预算财政拨款基本及项目经济分类总表（八）'!A16</f>
        <v>2130299</v>
      </c>
      <c r="B16" s="100" t="str">
        <f>'一般公共预算财政拨款基本及项目经济分类总表（八）'!B16</f>
        <v>其他林业和草原支出</v>
      </c>
      <c r="C16" s="100" t="str">
        <f>'一般公共预算财政拨款基本及项目经济分类总表（八）'!C16</f>
        <v>偿还林业五期项目还本</v>
      </c>
      <c r="D16" s="45">
        <f t="shared" si="1"/>
        <v>220000</v>
      </c>
      <c r="E16" s="45"/>
      <c r="F16" s="45">
        <f>SUM('一般公共预算财政拨款基本及项目经济分类总表（八）'!F16)</f>
        <v>220000</v>
      </c>
    </row>
    <row r="17" ht="33" customHeight="1" spans="1:6">
      <c r="A17" s="100" t="str">
        <f>'一般公共预算财政拨款基本及项目经济分类总表（八）'!A17</f>
        <v>2130299</v>
      </c>
      <c r="B17" s="100" t="str">
        <f>'一般公共预算财政拨款基本及项目经济分类总表（八）'!B17</f>
        <v>其他林业和草原支出</v>
      </c>
      <c r="C17" s="100" t="str">
        <f>'一般公共预算财政拨款基本及项目经济分类总表（八）'!C17</f>
        <v>通道绿化租地款</v>
      </c>
      <c r="D17" s="45">
        <f t="shared" ref="D17" si="2">SUM(E17:F17)</f>
        <v>1610000</v>
      </c>
      <c r="E17" s="45"/>
      <c r="F17" s="45">
        <f>SUM('一般公共预算财政拨款基本及项目经济分类总表（八）'!F17)</f>
        <v>1610000</v>
      </c>
    </row>
    <row r="18" ht="33" customHeight="1" spans="1:6">
      <c r="A18" s="100" t="str">
        <f>'一般公共预算财政拨款基本及项目经济分类总表（八）'!A18</f>
        <v>2130299</v>
      </c>
      <c r="B18" s="100" t="str">
        <f>'一般公共预算财政拨款基本及项目经济分类总表（八）'!B18</f>
        <v>其他林业和草原支出</v>
      </c>
      <c r="C18" s="100" t="str">
        <f>'一般公共预算财政拨款基本及项目经济分类总表（八）'!C18</f>
        <v>森林保险保费县级配套</v>
      </c>
      <c r="D18" s="45">
        <f t="shared" ref="D18:D57" si="3">SUM(E18:F18)</f>
        <v>3100</v>
      </c>
      <c r="E18" s="45"/>
      <c r="F18" s="45">
        <f>SUM('一般公共预算财政拨款基本及项目经济分类总表（八）'!F18)</f>
        <v>3100</v>
      </c>
    </row>
    <row r="19" ht="33" customHeight="1" spans="1:6">
      <c r="A19" s="100" t="str">
        <f>'一般公共预算财政拨款基本及项目经济分类总表（八）'!A19</f>
        <v>2130299</v>
      </c>
      <c r="B19" s="100" t="str">
        <f>'一般公共预算财政拨款基本及项目经济分类总表（八）'!B19</f>
        <v>其他林业和草原支出</v>
      </c>
      <c r="C19" s="100" t="str">
        <f>'一般公共预算财政拨款基本及项目经济分类总表（八）'!C19</f>
        <v>2022年孤峰山林木灌溉工程项目</v>
      </c>
      <c r="D19" s="45">
        <f t="shared" si="3"/>
        <v>1362800</v>
      </c>
      <c r="E19" s="45"/>
      <c r="F19" s="45">
        <f>SUM('一般公共预算财政拨款基本及项目经济分类总表（八）'!F19)</f>
        <v>1362800</v>
      </c>
    </row>
    <row r="20" ht="33" customHeight="1" spans="1:6">
      <c r="A20" s="100" t="str">
        <f>'一般公共预算财政拨款基本及项目经济分类总表（八）'!A20</f>
        <v>2130299</v>
      </c>
      <c r="B20" s="100" t="str">
        <f>'一般公共预算财政拨款基本及项目经济分类总表（八）'!B20</f>
        <v>其他林业和草原支出</v>
      </c>
      <c r="C20" s="100" t="str">
        <f>'一般公共预算财政拨款基本及项目经济分类总表（八）'!C20</f>
        <v>2022年孤峰山封山育林工程项目</v>
      </c>
      <c r="D20" s="45">
        <f t="shared" si="3"/>
        <v>360300</v>
      </c>
      <c r="E20" s="45"/>
      <c r="F20" s="45">
        <f>SUM('一般公共预算财政拨款基本及项目经济分类总表（八）'!F20)</f>
        <v>360300</v>
      </c>
    </row>
    <row r="21" ht="33" customHeight="1" spans="1:6">
      <c r="A21" s="100" t="str">
        <f>'一般公共预算财政拨款基本及项目经济分类总表（八）'!A21</f>
        <v>2130299</v>
      </c>
      <c r="B21" s="100" t="str">
        <f>'一般公共预算财政拨款基本及项目经济分类总表（八）'!B21</f>
        <v>其他林业和草原支出</v>
      </c>
      <c r="C21" s="100" t="str">
        <f>'一般公共预算财政拨款基本及项目经济分类总表（八）'!C21</f>
        <v>2022年造林绿化空间评估项目</v>
      </c>
      <c r="D21" s="45">
        <f t="shared" si="3"/>
        <v>257800</v>
      </c>
      <c r="E21" s="45"/>
      <c r="F21" s="45">
        <f>SUM('一般公共预算财政拨款基本及项目经济分类总表（八）'!F21)</f>
        <v>257800</v>
      </c>
    </row>
    <row r="22" ht="33" customHeight="1" spans="1:6">
      <c r="A22" s="100" t="str">
        <f>'一般公共预算财政拨款基本及项目经济分类总表（八）'!A22</f>
        <v>2130299</v>
      </c>
      <c r="B22" s="100" t="str">
        <f>'一般公共预算财政拨款基本及项目经济分类总表（八）'!B22</f>
        <v>其他林业和草原支出</v>
      </c>
      <c r="C22" s="100" t="str">
        <f>'一般公共预算财政拨款基本及项目经济分类总表（八）'!C22</f>
        <v>2019年三北防护林项目</v>
      </c>
      <c r="D22" s="45">
        <f t="shared" si="3"/>
        <v>933800</v>
      </c>
      <c r="E22" s="45"/>
      <c r="F22" s="45">
        <f>SUM('一般公共预算财政拨款基本及项目经济分类总表（八）'!F22)</f>
        <v>933800</v>
      </c>
    </row>
    <row r="23" ht="33" customHeight="1" spans="1:6">
      <c r="A23" s="100" t="str">
        <f>'一般公共预算财政拨款基本及项目经济分类总表（八）'!A23</f>
        <v>2130299</v>
      </c>
      <c r="B23" s="100" t="str">
        <f>'一般公共预算财政拨款基本及项目经济分类总表（八）'!B23</f>
        <v>其他林业和草原支出</v>
      </c>
      <c r="C23" s="100" t="str">
        <f>'一般公共预算财政拨款基本及项目经济分类总表（八）'!C23</f>
        <v>2019年孤峰山彩叶树种造林工程项目</v>
      </c>
      <c r="D23" s="45">
        <f t="shared" si="3"/>
        <v>229000</v>
      </c>
      <c r="E23" s="45"/>
      <c r="F23" s="45">
        <f>SUM('一般公共预算财政拨款基本及项目经济分类总表（八）'!F23)</f>
        <v>229000</v>
      </c>
    </row>
    <row r="24" ht="33" customHeight="1" spans="1:6">
      <c r="A24" s="100" t="str">
        <f>'一般公共预算财政拨款基本及项目经济分类总表（八）'!A24</f>
        <v>2130299</v>
      </c>
      <c r="B24" s="100" t="str">
        <f>'一般公共预算财政拨款基本及项目经济分类总表（八）'!B24</f>
        <v>其他林业和草原支出</v>
      </c>
      <c r="C24" s="100" t="str">
        <f>'一般公共预算财政拨款基本及项目经济分类总表（八）'!C24</f>
        <v>2020年黄河流域荒坡沙地生态修复工程项目</v>
      </c>
      <c r="D24" s="45">
        <f t="shared" si="3"/>
        <v>1633000</v>
      </c>
      <c r="E24" s="45"/>
      <c r="F24" s="45">
        <f>SUM('一般公共预算财政拨款基本及项目经济分类总表（八）'!F24)</f>
        <v>1633000</v>
      </c>
    </row>
    <row r="25" ht="33" customHeight="1" spans="1:6">
      <c r="A25" s="100" t="str">
        <f>'一般公共预算财政拨款基本及项目经济分类总表（八）'!A25</f>
        <v>2130299</v>
      </c>
      <c r="B25" s="100" t="str">
        <f>'一般公共预算财政拨款基本及项目经济分类总表（八）'!B25</f>
        <v>其他林业和草原支出</v>
      </c>
      <c r="C25" s="100" t="str">
        <f>'一般公共预算财政拨款基本及项目经济分类总表（八）'!C25</f>
        <v>2020年后土祠后门通道及周边护坡打孔绿化工程项目</v>
      </c>
      <c r="D25" s="45">
        <f t="shared" si="3"/>
        <v>101000</v>
      </c>
      <c r="E25" s="45"/>
      <c r="F25" s="45">
        <f>SUM('一般公共预算财政拨款基本及项目经济分类总表（八）'!F25)</f>
        <v>101000</v>
      </c>
    </row>
    <row r="26" ht="33" customHeight="1" spans="1:6">
      <c r="A26" s="100" t="str">
        <f>'一般公共预算财政拨款基本及项目经济分类总表（八）'!A26</f>
        <v>2130299</v>
      </c>
      <c r="B26" s="100" t="str">
        <f>'一般公共预算财政拨款基本及项目经济分类总表（八）'!B26</f>
        <v>其他林业和草原支出</v>
      </c>
      <c r="C26" s="100" t="str">
        <f>'一般公共预算财政拨款基本及项目经济分类总表（八）'!C26</f>
        <v>2020年康庄、高速引线、李后路、运稷路、209国道、苹果主题公园、生态修复等9项工程绿化项目</v>
      </c>
      <c r="D26" s="45">
        <f t="shared" si="3"/>
        <v>3495300</v>
      </c>
      <c r="E26" s="45"/>
      <c r="F26" s="45">
        <f>SUM('一般公共预算财政拨款基本及项目经济分类总表（八）'!F26)</f>
        <v>3495300</v>
      </c>
    </row>
    <row r="27" ht="33" customHeight="1" spans="1:6">
      <c r="A27" s="100" t="str">
        <f>'一般公共预算财政拨款基本及项目经济分类总表（八）'!A27</f>
        <v>2130299</v>
      </c>
      <c r="B27" s="100" t="str">
        <f>'一般公共预算财政拨款基本及项目经济分类总表（八）'!B27</f>
        <v>其他林业和草原支出</v>
      </c>
      <c r="C27" s="100" t="str">
        <f>'一般公共预算财政拨款基本及项目经济分类总表（八）'!C27</f>
        <v>2020年沿黄旅游公路环保监测点周围绿化工程项目</v>
      </c>
      <c r="D27" s="45">
        <f t="shared" si="3"/>
        <v>197800</v>
      </c>
      <c r="E27" s="45"/>
      <c r="F27" s="45">
        <f>SUM('一般公共预算财政拨款基本及项目经济分类总表（八）'!F27)</f>
        <v>197800</v>
      </c>
    </row>
    <row r="28" ht="33" customHeight="1" spans="1:6">
      <c r="A28" s="100" t="str">
        <f>'一般公共预算财政拨款基本及项目经济分类总表（八）'!A28</f>
        <v>2130299</v>
      </c>
      <c r="B28" s="100" t="str">
        <f>'一般公共预算财政拨款基本及项目经济分类总表（八）'!B28</f>
        <v>其他林业和草原支出</v>
      </c>
      <c r="C28" s="100" t="str">
        <f>'一般公共预算财政拨款基本及项目经济分类总表（八）'!C28</f>
        <v>2020年湿地鸟类观测台建设工程项目</v>
      </c>
      <c r="D28" s="45">
        <f t="shared" si="3"/>
        <v>181100</v>
      </c>
      <c r="E28" s="45"/>
      <c r="F28" s="45">
        <f>SUM('一般公共预算财政拨款基本及项目经济分类总表（八）'!F28)</f>
        <v>181100</v>
      </c>
    </row>
    <row r="29" ht="33" customHeight="1" spans="1:6">
      <c r="A29" s="100" t="str">
        <f>'一般公共预算财政拨款基本及项目经济分类总表（八）'!A29</f>
        <v>2130299</v>
      </c>
      <c r="B29" s="100" t="str">
        <f>'一般公共预算财政拨款基本及项目经济分类总表（八）'!B29</f>
        <v>其他林业和草原支出</v>
      </c>
      <c r="C29" s="100" t="str">
        <f>'一般公共预算财政拨款基本及项目经济分类总表（八）'!C29</f>
        <v>2021年重点绿化工程</v>
      </c>
      <c r="D29" s="45">
        <f t="shared" si="3"/>
        <v>7138900</v>
      </c>
      <c r="E29" s="45"/>
      <c r="F29" s="45">
        <f>SUM('一般公共预算财政拨款基本及项目经济分类总表（八）'!F29)</f>
        <v>7138900</v>
      </c>
    </row>
    <row r="30" ht="33" customHeight="1" spans="1:6">
      <c r="A30" s="100" t="str">
        <f>'一般公共预算财政拨款基本及项目经济分类总表（八）'!A30</f>
        <v>2130299</v>
      </c>
      <c r="B30" s="100" t="str">
        <f>'一般公共预算财政拨款基本及项目经济分类总表（八）'!B30</f>
        <v>其他林业和草原支出</v>
      </c>
      <c r="C30" s="100" t="str">
        <f>'一般公共预算财政拨款基本及项目经济分类总表（八）'!C30</f>
        <v>2021年万荣县沿黄旅游路二期（第二、三部分）绿化工程项目</v>
      </c>
      <c r="D30" s="45">
        <f t="shared" si="3"/>
        <v>6050100</v>
      </c>
      <c r="E30" s="45"/>
      <c r="F30" s="45">
        <f>SUM('一般公共预算财政拨款基本及项目经济分类总表（八）'!F30)</f>
        <v>6050100</v>
      </c>
    </row>
    <row r="31" ht="33" customHeight="1" spans="1:6">
      <c r="A31" s="100" t="str">
        <f>'一般公共预算财政拨款基本及项目经济分类总表（八）'!A31</f>
        <v>2130299</v>
      </c>
      <c r="B31" s="100" t="str">
        <f>'一般公共预算财政拨款基本及项目经济分类总表（八）'!B31</f>
        <v>其他林业和草原支出</v>
      </c>
      <c r="C31" s="100" t="str">
        <f>'一般公共预算财政拨款基本及项目经济分类总表（八）'!C31</f>
        <v>2021年后土祠周边生态修复绿化工程项目</v>
      </c>
      <c r="D31" s="45">
        <f t="shared" si="3"/>
        <v>400200</v>
      </c>
      <c r="E31" s="45"/>
      <c r="F31" s="45">
        <f>SUM('一般公共预算财政拨款基本及项目经济分类总表（八）'!F31)</f>
        <v>400200</v>
      </c>
    </row>
    <row r="32" ht="33" customHeight="1" spans="1:6">
      <c r="A32" s="100" t="str">
        <f>'一般公共预算财政拨款基本及项目经济分类总表（八）'!A32</f>
        <v>2130299</v>
      </c>
      <c r="B32" s="100" t="str">
        <f>'一般公共预算财政拨款基本及项目经济分类总表（八）'!B32</f>
        <v>其他林业和草原支出</v>
      </c>
      <c r="C32" s="100" t="str">
        <f>'一般公共预算财政拨款基本及项目经济分类总表（八）'!C32</f>
        <v>2021年万荣县临猗交界处绿化工程项目</v>
      </c>
      <c r="D32" s="45">
        <f t="shared" si="3"/>
        <v>378900</v>
      </c>
      <c r="E32" s="45"/>
      <c r="F32" s="45">
        <f>SUM('一般公共预算财政拨款基本及项目经济分类总表（八）'!F32)</f>
        <v>378900</v>
      </c>
    </row>
    <row r="33" ht="33" customHeight="1" spans="1:6">
      <c r="A33" s="100" t="str">
        <f>'一般公共预算财政拨款基本及项目经济分类总表（八）'!A33</f>
        <v>2130299</v>
      </c>
      <c r="B33" s="100" t="str">
        <f>'一般公共预算财政拨款基本及项目经济分类总表（八）'!B33</f>
        <v>其他林业和草原支出</v>
      </c>
      <c r="C33" s="100" t="str">
        <f>'一般公共预算财政拨款基本及项目经济分类总表（八）'!C33</f>
        <v>2021年皇甫－袁家庄通道绿化工程项目</v>
      </c>
      <c r="D33" s="45">
        <f t="shared" si="3"/>
        <v>595700</v>
      </c>
      <c r="E33" s="45"/>
      <c r="F33" s="45">
        <f>SUM('一般公共预算财政拨款基本及项目经济分类总表（八）'!F33)</f>
        <v>595700</v>
      </c>
    </row>
    <row r="34" ht="33" customHeight="1" spans="1:6">
      <c r="A34" s="100" t="str">
        <f>'一般公共预算财政拨款基本及项目经济分类总表（八）'!A34</f>
        <v>2130299</v>
      </c>
      <c r="B34" s="100" t="str">
        <f>'一般公共预算财政拨款基本及项目经济分类总表（八）'!B34</f>
        <v>其他林业和草原支出</v>
      </c>
      <c r="C34" s="100" t="str">
        <f>'一般公共预算财政拨款基本及项目经济分类总表（八）'!C34</f>
        <v>2022年森林城市创建总体规划项目</v>
      </c>
      <c r="D34" s="45">
        <f t="shared" si="3"/>
        <v>327600</v>
      </c>
      <c r="E34" s="45"/>
      <c r="F34" s="45">
        <f>SUM('一般公共预算财政拨款基本及项目经济分类总表（八）'!F34)</f>
        <v>327600</v>
      </c>
    </row>
    <row r="35" ht="33" customHeight="1" spans="1:6">
      <c r="A35" s="100" t="str">
        <f>'一般公共预算财政拨款基本及项目经济分类总表（八）'!A35</f>
        <v>2130299</v>
      </c>
      <c r="B35" s="100" t="str">
        <f>'一般公共预算财政拨款基本及项目经济分类总表（八）'!B35</f>
        <v>其他林业和草原支出</v>
      </c>
      <c r="C35" s="100" t="str">
        <f>'一般公共预算财政拨款基本及项目经济分类总表（八）'!C35</f>
        <v>2022年裴运线南张至薛李段通道绿化工程项目</v>
      </c>
      <c r="D35" s="45">
        <f t="shared" si="3"/>
        <v>6020000</v>
      </c>
      <c r="E35" s="45"/>
      <c r="F35" s="45">
        <f>SUM('一般公共预算财政拨款基本及项目经济分类总表（八）'!F35)</f>
        <v>6020000</v>
      </c>
    </row>
    <row r="36" ht="33" customHeight="1" spans="1:6">
      <c r="A36" s="100" t="str">
        <f>'一般公共预算财政拨款基本及项目经济分类总表（八）'!A36</f>
        <v>2130299</v>
      </c>
      <c r="B36" s="100" t="str">
        <f>'一般公共预算财政拨款基本及项目经济分类总表（八）'!B36</f>
        <v>其他林业和草原支出</v>
      </c>
      <c r="C36" s="100" t="str">
        <f>'一般公共预算财政拨款基本及项目经济分类总表（八）'!C36</f>
        <v>2022年万荣县南外环道路绿化工程项目</v>
      </c>
      <c r="D36" s="45">
        <f t="shared" si="3"/>
        <v>5272800</v>
      </c>
      <c r="E36" s="45"/>
      <c r="F36" s="45">
        <f>SUM('一般公共预算财政拨款基本及项目经济分类总表（八）'!F36)</f>
        <v>5272800</v>
      </c>
    </row>
    <row r="37" ht="33" customHeight="1" spans="1:6">
      <c r="A37" s="100" t="str">
        <f>'一般公共预算财政拨款基本及项目经济分类总表（八）'!A37</f>
        <v>2130299</v>
      </c>
      <c r="B37" s="100" t="str">
        <f>'一般公共预算财政拨款基本及项目经济分类总表（八）'!B37</f>
        <v>其他林业和草原支出</v>
      </c>
      <c r="C37" s="100" t="str">
        <f>'一般公共预算财政拨款基本及项目经济分类总表（八）'!C37</f>
        <v>2022年北环街（华康北路-运稷路）绿化提升改造项目</v>
      </c>
      <c r="D37" s="45">
        <f t="shared" si="3"/>
        <v>4363200</v>
      </c>
      <c r="E37" s="45"/>
      <c r="F37" s="45">
        <f>SUM('一般公共预算财政拨款基本及项目经济分类总表（八）'!F37)</f>
        <v>4363200</v>
      </c>
    </row>
    <row r="38" ht="33" customHeight="1" spans="1:6">
      <c r="A38" s="100" t="str">
        <f>'一般公共预算财政拨款基本及项目经济分类总表（八）'!A38</f>
        <v>2130299</v>
      </c>
      <c r="B38" s="100" t="str">
        <f>'一般公共预算财政拨款基本及项目经济分类总表（八）'!B38</f>
        <v>其他林业和草原支出</v>
      </c>
      <c r="C38" s="100" t="str">
        <f>'一般公共预算财政拨款基本及项目经济分类总表（八）'!C38</f>
        <v>2022年沿黄旅游路第三部分建设工程（支线李家大院至羊道）绿化项目</v>
      </c>
      <c r="D38" s="45">
        <f t="shared" si="3"/>
        <v>840000</v>
      </c>
      <c r="E38" s="45"/>
      <c r="F38" s="45">
        <f>SUM('一般公共预算财政拨款基本及项目经济分类总表（八）'!F38)</f>
        <v>840000</v>
      </c>
    </row>
    <row r="39" ht="33" customHeight="1" spans="1:6">
      <c r="A39" s="100" t="str">
        <f>'一般公共预算财政拨款基本及项目经济分类总表（八）'!A39</f>
        <v>2130299</v>
      </c>
      <c r="B39" s="100" t="str">
        <f>'一般公共预算财政拨款基本及项目经济分类总表（八）'!B39</f>
        <v>其他林业和草原支出</v>
      </c>
      <c r="C39" s="100" t="str">
        <f>'一般公共预算财政拨款基本及项目经济分类总表（八）'!C39</f>
        <v>2022年万荣县李后路209国道至偏店提档升级绿化工程项目</v>
      </c>
      <c r="D39" s="45">
        <f t="shared" si="3"/>
        <v>153200</v>
      </c>
      <c r="E39" s="45"/>
      <c r="F39" s="45">
        <f>SUM('一般公共预算财政拨款基本及项目经济分类总表（八）'!F39)</f>
        <v>153200</v>
      </c>
    </row>
    <row r="40" ht="33" customHeight="1" spans="1:6">
      <c r="A40" s="100" t="str">
        <f>'一般公共预算财政拨款基本及项目经济分类总表（八）'!A40</f>
        <v>2130299</v>
      </c>
      <c r="B40" s="100" t="str">
        <f>'一般公共预算财政拨款基本及项目经济分类总表（八）'!B40</f>
        <v>其他林业和草原支出</v>
      </c>
      <c r="C40" s="100" t="str">
        <f>'一般公共预算财政拨款基本及项目经济分类总表（八）'!C40</f>
        <v>2022年沿黄旅游公路第三部分（李家大院至羊道）绿化工程（200m标准段）项目</v>
      </c>
      <c r="D40" s="45">
        <f t="shared" si="3"/>
        <v>61900</v>
      </c>
      <c r="E40" s="45"/>
      <c r="F40" s="45">
        <f>SUM('一般公共预算财政拨款基本及项目经济分类总表（八）'!F40)</f>
        <v>61900</v>
      </c>
    </row>
    <row r="41" ht="33" customHeight="1" spans="1:6">
      <c r="A41" s="100" t="str">
        <f>'一般公共预算财政拨款基本及项目经济分类总表（八）'!A41</f>
        <v>2130299</v>
      </c>
      <c r="B41" s="100" t="str">
        <f>'一般公共预算财政拨款基本及项目经济分类总表（八）'!B41</f>
        <v>其他林业和草原支出</v>
      </c>
      <c r="C41" s="100" t="str">
        <f>'一般公共预算财政拨款基本及项目经济分类总表（八）'!C41</f>
        <v>2022年万荣县闫景高速引线提档升级绿化工程项目</v>
      </c>
      <c r="D41" s="45">
        <f t="shared" si="3"/>
        <v>79600</v>
      </c>
      <c r="E41" s="45"/>
      <c r="F41" s="45">
        <f>SUM('一般公共预算财政拨款基本及项目经济分类总表（八）'!F41)</f>
        <v>79600</v>
      </c>
    </row>
    <row r="42" ht="33" customHeight="1" spans="1:6">
      <c r="A42" s="100" t="str">
        <f>'一般公共预算财政拨款基本及项目经济分类总表（八）'!A42</f>
        <v>2130299</v>
      </c>
      <c r="B42" s="100" t="str">
        <f>'一般公共预算财政拨款基本及项目经济分类总表（八）'!B42</f>
        <v>其他林业和草原支出</v>
      </c>
      <c r="C42" s="100" t="str">
        <f>'一般公共预算财政拨款基本及项目经济分类总表（八）'!C42</f>
        <v>2022年玉泉物流北路西路道路绿化工程项目</v>
      </c>
      <c r="D42" s="45">
        <f t="shared" si="3"/>
        <v>180000</v>
      </c>
      <c r="E42" s="45"/>
      <c r="F42" s="45">
        <f>SUM('一般公共预算财政拨款基本及项目经济分类总表（八）'!F42)</f>
        <v>180000</v>
      </c>
    </row>
    <row r="43" ht="33" customHeight="1" spans="1:6">
      <c r="A43" s="100" t="str">
        <f>'一般公共预算财政拨款基本及项目经济分类总表（八）'!A43</f>
        <v>2130299</v>
      </c>
      <c r="B43" s="100" t="str">
        <f>'一般公共预算财政拨款基本及项目经济分类总表（八）'!B43</f>
        <v>其他林业和草原支出</v>
      </c>
      <c r="C43" s="100" t="str">
        <f>'一般公共预算财政拨款基本及项目经济分类总表（八）'!C43</f>
        <v>2022年孤峰山主路彩叶树种工程项目</v>
      </c>
      <c r="D43" s="45">
        <f t="shared" si="3"/>
        <v>383000</v>
      </c>
      <c r="E43" s="45"/>
      <c r="F43" s="45">
        <f>SUM('一般公共预算财政拨款基本及项目经济分类总表（八）'!F43)</f>
        <v>383000</v>
      </c>
    </row>
    <row r="44" ht="33" customHeight="1" spans="1:6">
      <c r="A44" s="100" t="str">
        <f>'一般公共预算财政拨款基本及项目经济分类总表（八）'!A44</f>
        <v>2130299</v>
      </c>
      <c r="B44" s="100" t="str">
        <f>'一般公共预算财政拨款基本及项目经济分类总表（八）'!B44</f>
        <v>其他林业和草原支出</v>
      </c>
      <c r="C44" s="100" t="str">
        <f>'一般公共预算财政拨款基本及项目经济分类总表（八）'!C44</f>
        <v>2023年万荣县太贾-里望-通化苗木移植项目</v>
      </c>
      <c r="D44" s="45">
        <f t="shared" si="3"/>
        <v>1240900</v>
      </c>
      <c r="E44" s="45"/>
      <c r="F44" s="45">
        <f>SUM('一般公共预算财政拨款基本及项目经济分类总表（八）'!F44)</f>
        <v>1240900</v>
      </c>
    </row>
    <row r="45" ht="33" customHeight="1" spans="1:6">
      <c r="A45" s="100" t="str">
        <f>'一般公共预算财政拨款基本及项目经济分类总表（八）'!A45</f>
        <v>2130299</v>
      </c>
      <c r="B45" s="100" t="str">
        <f>'一般公共预算财政拨款基本及项目经济分类总表（八）'!B45</f>
        <v>其他林业和草原支出</v>
      </c>
      <c r="C45" s="100" t="str">
        <f>'一般公共预算财政拨款基本及项目经济分类总表（八）'!C45</f>
        <v>2023年高三线绿化提升项目</v>
      </c>
      <c r="D45" s="45">
        <f t="shared" si="3"/>
        <v>2915000</v>
      </c>
      <c r="E45" s="45"/>
      <c r="F45" s="45">
        <f>SUM('一般公共预算财政拨款基本及项目经济分类总表（八）'!F45)</f>
        <v>2915000</v>
      </c>
    </row>
    <row r="46" ht="33" customHeight="1" spans="1:6">
      <c r="A46" s="100" t="str">
        <f>'一般公共预算财政拨款基本及项目经济分类总表（八）'!A46</f>
        <v>2130299</v>
      </c>
      <c r="B46" s="100" t="str">
        <f>'一般公共预算财政拨款基本及项目经济分类总表（八）'!B46</f>
        <v>其他林业和草原支出</v>
      </c>
      <c r="C46" s="100" t="str">
        <f>'一般公共预算财政拨款基本及项目经济分类总表（八）'!C46</f>
        <v>2023年五坡路绿化提档升级</v>
      </c>
      <c r="D46" s="45">
        <f t="shared" si="3"/>
        <v>2140000</v>
      </c>
      <c r="E46" s="45"/>
      <c r="F46" s="45">
        <f>SUM('一般公共预算财政拨款基本及项目经济分类总表（八）'!F46)</f>
        <v>2140000</v>
      </c>
    </row>
    <row r="47" ht="33" customHeight="1" spans="1:6">
      <c r="A47" s="100" t="str">
        <f>'一般公共预算财政拨款基本及项目经济分类总表（八）'!A47</f>
        <v>2130299</v>
      </c>
      <c r="B47" s="100" t="str">
        <f>'一般公共预算财政拨款基本及项目经济分类总表（八）'!B47</f>
        <v>其他林业和草原支出</v>
      </c>
      <c r="C47" s="100" t="str">
        <f>'一般公共预算财政拨款基本及项目经济分类总表（八）'!C47</f>
        <v>2023年秦村-小风线道路绿化项目</v>
      </c>
      <c r="D47" s="45">
        <f t="shared" si="3"/>
        <v>1638000</v>
      </c>
      <c r="E47" s="45"/>
      <c r="F47" s="45">
        <f>SUM('一般公共预算财政拨款基本及项目经济分类总表（八）'!F47)</f>
        <v>1638000</v>
      </c>
    </row>
    <row r="48" ht="33" customHeight="1" spans="1:6">
      <c r="A48" s="100" t="str">
        <f>'一般公共预算财政拨款基本及项目经济分类总表（八）'!A48</f>
        <v>2130299</v>
      </c>
      <c r="B48" s="100" t="str">
        <f>'一般公共预算财政拨款基本及项目经济分类总表（八）'!B48</f>
        <v>其他林业和草原支出</v>
      </c>
      <c r="C48" s="100" t="str">
        <f>'一般公共预算财政拨款基本及项目经济分类总表（八）'!C48</f>
        <v>2023年李后路(偏店-王正)段绿化提升项目</v>
      </c>
      <c r="D48" s="45">
        <f t="shared" si="3"/>
        <v>2050000</v>
      </c>
      <c r="E48" s="45"/>
      <c r="F48" s="45">
        <f>SUM('一般公共预算财政拨款基本及项目经济分类总表（八）'!F48)</f>
        <v>2050000</v>
      </c>
    </row>
    <row r="49" ht="33" customHeight="1" spans="1:6">
      <c r="A49" s="100" t="str">
        <f>'一般公共预算财政拨款基本及项目经济分类总表（八）'!A49</f>
        <v>2130299</v>
      </c>
      <c r="B49" s="100" t="str">
        <f>'一般公共预算财政拨款基本及项目经济分类总表（八）'!B49</f>
        <v>其他林业和草原支出</v>
      </c>
      <c r="C49" s="100" t="str">
        <f>'一般公共预算财政拨款基本及项目经济分类总表（八）'!C49</f>
        <v>2023年荣河镇西环线（临河-周王）段绿化提升项目</v>
      </c>
      <c r="D49" s="45">
        <f t="shared" si="3"/>
        <v>2200000</v>
      </c>
      <c r="E49" s="45"/>
      <c r="F49" s="45">
        <f>SUM('一般公共预算财政拨款基本及项目经济分类总表（八）'!F49)</f>
        <v>2200000</v>
      </c>
    </row>
    <row r="50" ht="33" customHeight="1" spans="1:6">
      <c r="A50" s="100" t="str">
        <f>'一般公共预算财政拨款基本及项目经济分类总表（八）'!A50</f>
        <v>2130299</v>
      </c>
      <c r="B50" s="100" t="str">
        <f>'一般公共预算财政拨款基本及项目经济分类总表（八）'!B50</f>
        <v>其他林业和草原支出</v>
      </c>
      <c r="C50" s="100" t="str">
        <f>'一般公共预算财政拨款基本及项目经济分类总表（八）'!C50</f>
        <v>2023年裴运线(南张街道)段道路绿化提升项目</v>
      </c>
      <c r="D50" s="45">
        <f t="shared" si="3"/>
        <v>298500</v>
      </c>
      <c r="E50" s="45"/>
      <c r="F50" s="45">
        <f>SUM('一般公共预算财政拨款基本及项目经济分类总表（八）'!F50)</f>
        <v>298500</v>
      </c>
    </row>
    <row r="51" ht="33" customHeight="1" spans="1:6">
      <c r="A51" s="100" t="str">
        <f>'一般公共预算财政拨款基本及项目经济分类总表（八）'!A51</f>
        <v>2130299</v>
      </c>
      <c r="B51" s="100" t="str">
        <f>'一般公共预算财政拨款基本及项目经济分类总表（八）'!B51</f>
        <v>其他林业和草原支出</v>
      </c>
      <c r="C51" s="100" t="str">
        <f>'一般公共预算财政拨款基本及项目经济分类总表（八）'!C51</f>
        <v>2023年闫景高速口和荣河谢村坡绿化提升项目</v>
      </c>
      <c r="D51" s="45">
        <f t="shared" si="3"/>
        <v>295000</v>
      </c>
      <c r="E51" s="45"/>
      <c r="F51" s="45">
        <f>SUM('一般公共预算财政拨款基本及项目经济分类总表（八）'!F51)</f>
        <v>295000</v>
      </c>
    </row>
    <row r="52" ht="33" customHeight="1" spans="1:6">
      <c r="A52" s="100" t="str">
        <f>'一般公共预算财政拨款基本及项目经济分类总表（八）'!A52</f>
        <v>2130299</v>
      </c>
      <c r="B52" s="100" t="str">
        <f>'一般公共预算财政拨款基本及项目经济分类总表（八）'!B52</f>
        <v>其他林业和草原支出</v>
      </c>
      <c r="C52" s="100" t="str">
        <f>'一般公共预算财政拨款基本及项目经济分类总表（八）'!C52</f>
        <v>2023年柳家院通村路通道绿化工程项目</v>
      </c>
      <c r="D52" s="45">
        <f t="shared" si="3"/>
        <v>1200000</v>
      </c>
      <c r="E52" s="45"/>
      <c r="F52" s="45">
        <f>SUM('一般公共预算财政拨款基本及项目经济分类总表（八）'!F52)</f>
        <v>1200000</v>
      </c>
    </row>
    <row r="53" ht="33" customHeight="1" spans="1:6">
      <c r="A53" s="100" t="str">
        <f>'一般公共预算财政拨款基本及项目经济分类总表（八）'!A53</f>
        <v>2130299</v>
      </c>
      <c r="B53" s="100" t="str">
        <f>'一般公共预算财政拨款基本及项目经济分类总表（八）'!B53</f>
        <v>其他林业和草原支出</v>
      </c>
      <c r="C53" s="100" t="str">
        <f>'一般公共预算财政拨款基本及项目经济分类总表（八）'!C53</f>
        <v>2023年王显高速口至范家项目</v>
      </c>
      <c r="D53" s="45">
        <f t="shared" si="3"/>
        <v>250000</v>
      </c>
      <c r="E53" s="45"/>
      <c r="F53" s="45">
        <f>SUM('一般公共预算财政拨款基本及项目经济分类总表（八）'!F53)</f>
        <v>250000</v>
      </c>
    </row>
    <row r="54" ht="33" customHeight="1" spans="1:6">
      <c r="A54" s="100">
        <f>'一般公共预算财政拨款基本及项目经济分类总表（八）'!A54</f>
        <v>0</v>
      </c>
      <c r="B54" s="100">
        <f>'一般公共预算财政拨款基本及项目经济分类总表（八）'!B54</f>
        <v>0</v>
      </c>
      <c r="C54" s="100">
        <f>'一般公共预算财政拨款基本及项目经济分类总表（八）'!C54</f>
        <v>0</v>
      </c>
      <c r="D54" s="45">
        <f t="shared" si="3"/>
        <v>0</v>
      </c>
      <c r="E54" s="45"/>
      <c r="F54" s="45">
        <f>SUM('一般公共预算财政拨款基本及项目经济分类总表（八）'!F54)</f>
        <v>0</v>
      </c>
    </row>
    <row r="55" ht="33" customHeight="1" spans="1:6">
      <c r="A55" s="100">
        <f>'一般公共预算财政拨款基本及项目经济分类总表（八）'!A55</f>
        <v>0</v>
      </c>
      <c r="B55" s="100">
        <f>'一般公共预算财政拨款基本及项目经济分类总表（八）'!B55</f>
        <v>0</v>
      </c>
      <c r="C55" s="100">
        <f>'一般公共预算财政拨款基本及项目经济分类总表（八）'!C55</f>
        <v>0</v>
      </c>
      <c r="D55" s="45">
        <f t="shared" si="3"/>
        <v>0</v>
      </c>
      <c r="E55" s="45"/>
      <c r="F55" s="45">
        <f>SUM('一般公共预算财政拨款基本及项目经济分类总表（八）'!F55)</f>
        <v>0</v>
      </c>
    </row>
    <row r="56" ht="33" customHeight="1" spans="1:6">
      <c r="A56" s="100">
        <f>'一般公共预算财政拨款基本及项目经济分类总表（八）'!A56</f>
        <v>0</v>
      </c>
      <c r="B56" s="100">
        <f>'一般公共预算财政拨款基本及项目经济分类总表（八）'!B56</f>
        <v>0</v>
      </c>
      <c r="C56" s="100">
        <f>'一般公共预算财政拨款基本及项目经济分类总表（八）'!C56</f>
        <v>0</v>
      </c>
      <c r="D56" s="45">
        <f t="shared" si="3"/>
        <v>0</v>
      </c>
      <c r="E56" s="45"/>
      <c r="F56" s="45">
        <f>SUM('一般公共预算财政拨款基本及项目经济分类总表（八）'!F56)</f>
        <v>0</v>
      </c>
    </row>
    <row r="57" ht="33" customHeight="1" spans="1:6">
      <c r="A57" s="100">
        <f>'一般公共预算财政拨款基本及项目经济分类总表（八）'!A57</f>
        <v>0</v>
      </c>
      <c r="B57" s="100">
        <f>'一般公共预算财政拨款基本及项目经济分类总表（八）'!B57</f>
        <v>0</v>
      </c>
      <c r="C57" s="100">
        <f>'一般公共预算财政拨款基本及项目经济分类总表（八）'!C57</f>
        <v>0</v>
      </c>
      <c r="D57" s="45">
        <f t="shared" si="3"/>
        <v>0</v>
      </c>
      <c r="E57" s="45"/>
      <c r="F57" s="45">
        <f>SUM('一般公共预算财政拨款基本及项目经济分类总表（八）'!F57)</f>
        <v>0</v>
      </c>
    </row>
    <row r="58" ht="33" customHeight="1" spans="1:6">
      <c r="A58" s="100"/>
      <c r="B58" s="100"/>
      <c r="C58" s="100"/>
      <c r="D58" s="45"/>
      <c r="E58" s="45"/>
      <c r="F58" s="45">
        <f>SUM('一般公共预算财政拨款基本及项目经济分类总表（八）'!F58)</f>
        <v>0</v>
      </c>
    </row>
    <row r="59" ht="33" customHeight="1" spans="1:6">
      <c r="A59" s="100"/>
      <c r="B59" s="100"/>
      <c r="C59" s="100"/>
      <c r="D59" s="45"/>
      <c r="E59" s="45"/>
      <c r="F59" s="45">
        <f>SUM('一般公共预算财政拨款基本及项目经济分类总表（八）'!F59)</f>
        <v>0</v>
      </c>
    </row>
    <row r="60" ht="33" customHeight="1" spans="1:6">
      <c r="A60" s="100"/>
      <c r="B60" s="100"/>
      <c r="C60" s="100"/>
      <c r="D60" s="45"/>
      <c r="E60" s="45"/>
      <c r="F60" s="45"/>
    </row>
    <row r="61" ht="33" customHeight="1" spans="1:6">
      <c r="A61" s="100"/>
      <c r="B61" s="100"/>
      <c r="C61" s="100"/>
      <c r="D61" s="45"/>
      <c r="E61" s="45"/>
      <c r="F61" s="45"/>
    </row>
    <row r="62" ht="33" customHeight="1" spans="1:6">
      <c r="A62" s="100"/>
      <c r="B62" s="100"/>
      <c r="C62" s="100"/>
      <c r="D62" s="45"/>
      <c r="E62" s="45"/>
      <c r="F62" s="45"/>
    </row>
    <row r="63" ht="33" customHeight="1" spans="1:6">
      <c r="A63" s="100"/>
      <c r="B63" s="100"/>
      <c r="C63" s="100"/>
      <c r="D63" s="45"/>
      <c r="E63" s="45"/>
      <c r="F63" s="45"/>
    </row>
    <row r="64" ht="33" customHeight="1" spans="1:6">
      <c r="A64" s="100"/>
      <c r="B64" s="100"/>
      <c r="C64" s="100"/>
      <c r="D64" s="45"/>
      <c r="E64" s="45"/>
      <c r="F64" s="45"/>
    </row>
    <row r="65" ht="33" customHeight="1" spans="1:6">
      <c r="A65" s="100"/>
      <c r="B65" s="100"/>
      <c r="C65" s="100"/>
      <c r="D65" s="45"/>
      <c r="E65" s="45"/>
      <c r="F65" s="45"/>
    </row>
    <row r="66" ht="33" customHeight="1" spans="1:6">
      <c r="A66" s="100"/>
      <c r="B66" s="100"/>
      <c r="C66" s="100"/>
      <c r="D66" s="45"/>
      <c r="E66" s="45"/>
      <c r="F66" s="45"/>
    </row>
    <row r="67" ht="33" customHeight="1" spans="1:6">
      <c r="A67" s="100"/>
      <c r="B67" s="100"/>
      <c r="C67" s="100"/>
      <c r="D67" s="45"/>
      <c r="E67" s="45"/>
      <c r="F67" s="45"/>
    </row>
    <row r="68" ht="33" customHeight="1" spans="1:6">
      <c r="A68" s="100"/>
      <c r="B68" s="100"/>
      <c r="C68" s="100"/>
      <c r="D68" s="45"/>
      <c r="E68" s="45"/>
      <c r="F68" s="45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topLeftCell="A3" workbookViewId="0">
      <selection activeCell="B4" sqref="B4:D4"/>
    </sheetView>
  </sheetViews>
  <sheetFormatPr defaultColWidth="9.16666666666667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47" t="s">
        <v>116</v>
      </c>
      <c r="B1" s="47"/>
      <c r="C1" s="47"/>
      <c r="D1" s="47"/>
    </row>
    <row r="2" ht="22.5" customHeight="1" spans="1:4">
      <c r="A2" s="67" t="str">
        <f>(部门基本情况表!A2)</f>
        <v>编报单位：万荣县林业局（本级）</v>
      </c>
      <c r="B2" s="67"/>
      <c r="C2" s="67"/>
      <c r="D2" s="68" t="s">
        <v>24</v>
      </c>
    </row>
    <row r="3" ht="28.9" customHeight="1" spans="1:4">
      <c r="A3" s="37" t="s">
        <v>117</v>
      </c>
      <c r="B3" s="37" t="s">
        <v>118</v>
      </c>
      <c r="C3" s="37" t="s">
        <v>117</v>
      </c>
      <c r="D3" s="37" t="s">
        <v>118</v>
      </c>
    </row>
    <row r="4" ht="21.6" customHeight="1" spans="1:4">
      <c r="A4" s="135" t="s">
        <v>22</v>
      </c>
      <c r="B4" s="136">
        <f>SUM(B5,D5,B16,B22)</f>
        <v>1003089</v>
      </c>
      <c r="C4" s="137"/>
      <c r="D4" s="138"/>
    </row>
    <row r="5" ht="21.6" customHeight="1" spans="1:4">
      <c r="A5" s="139" t="s">
        <v>119</v>
      </c>
      <c r="B5" s="140">
        <f>SUM(B6:B15)</f>
        <v>844893</v>
      </c>
      <c r="C5" s="139" t="s">
        <v>120</v>
      </c>
      <c r="D5" s="141">
        <f>SUM(D6,D23,D26)</f>
        <v>158196</v>
      </c>
    </row>
    <row r="6" ht="21.6" customHeight="1" spans="1:4">
      <c r="A6" s="139" t="s">
        <v>121</v>
      </c>
      <c r="B6" s="140">
        <v>346410</v>
      </c>
      <c r="C6" s="139" t="s">
        <v>122</v>
      </c>
      <c r="D6" s="141">
        <f>SUM(D7:D22)</f>
        <v>64200</v>
      </c>
    </row>
    <row r="7" ht="21.6" customHeight="1" spans="1:4">
      <c r="A7" s="139" t="s">
        <v>123</v>
      </c>
      <c r="B7" s="140">
        <v>184296</v>
      </c>
      <c r="C7" s="139" t="s">
        <v>124</v>
      </c>
      <c r="D7" s="141">
        <v>15000</v>
      </c>
    </row>
    <row r="8" ht="21.6" customHeight="1" spans="1:4">
      <c r="A8" s="142" t="s">
        <v>125</v>
      </c>
      <c r="B8" s="140">
        <v>69180</v>
      </c>
      <c r="C8" s="139" t="s">
        <v>126</v>
      </c>
      <c r="D8" s="141">
        <v>5000</v>
      </c>
    </row>
    <row r="9" ht="21.6" customHeight="1" spans="1:4">
      <c r="A9" s="143" t="s">
        <v>127</v>
      </c>
      <c r="B9" s="140">
        <v>44164</v>
      </c>
      <c r="C9" s="139" t="s">
        <v>128</v>
      </c>
      <c r="D9" s="141">
        <v>800</v>
      </c>
    </row>
    <row r="10" ht="21.6" customHeight="1" spans="1:4">
      <c r="A10" s="143" t="s">
        <v>129</v>
      </c>
      <c r="B10" s="140">
        <v>94511</v>
      </c>
      <c r="C10" s="143" t="s">
        <v>130</v>
      </c>
      <c r="D10" s="141">
        <v>3200</v>
      </c>
    </row>
    <row r="11" ht="21.6" customHeight="1" spans="1:4">
      <c r="A11" s="143" t="s">
        <v>131</v>
      </c>
      <c r="B11" s="140">
        <v>38395</v>
      </c>
      <c r="C11" s="143" t="s">
        <v>132</v>
      </c>
      <c r="D11" s="141"/>
    </row>
    <row r="12" ht="21.6" customHeight="1" spans="1:4">
      <c r="A12" s="143" t="s">
        <v>133</v>
      </c>
      <c r="B12" s="140"/>
      <c r="C12" s="143" t="s">
        <v>134</v>
      </c>
      <c r="D12" s="141"/>
    </row>
    <row r="13" ht="21.6" customHeight="1" spans="1:4">
      <c r="A13" s="143" t="s">
        <v>135</v>
      </c>
      <c r="B13" s="140">
        <v>2235</v>
      </c>
      <c r="C13" s="143" t="s">
        <v>136</v>
      </c>
      <c r="D13" s="141"/>
    </row>
    <row r="14" ht="21.6" customHeight="1" spans="1:4">
      <c r="A14" s="142" t="s">
        <v>137</v>
      </c>
      <c r="B14" s="140">
        <v>65702</v>
      </c>
      <c r="C14" s="143" t="s">
        <v>138</v>
      </c>
      <c r="D14" s="141"/>
    </row>
    <row r="15" ht="21.6" customHeight="1" spans="1:4">
      <c r="A15" s="142" t="s">
        <v>139</v>
      </c>
      <c r="B15" s="140"/>
      <c r="C15" s="143" t="s">
        <v>140</v>
      </c>
      <c r="D15" s="141"/>
    </row>
    <row r="16" ht="21.6" customHeight="1" spans="1:4">
      <c r="A16" s="143" t="s">
        <v>141</v>
      </c>
      <c r="B16" s="140">
        <f>SUM(B17:B21)</f>
        <v>0</v>
      </c>
      <c r="C16" s="144" t="s">
        <v>142</v>
      </c>
      <c r="D16" s="141"/>
    </row>
    <row r="17" ht="21.6" customHeight="1" spans="1:4">
      <c r="A17" s="143" t="s">
        <v>143</v>
      </c>
      <c r="B17" s="141"/>
      <c r="C17" s="144" t="s">
        <v>144</v>
      </c>
      <c r="D17" s="141"/>
    </row>
    <row r="18" ht="21.6" customHeight="1" spans="1:4">
      <c r="A18" s="143" t="s">
        <v>145</v>
      </c>
      <c r="B18" s="141"/>
      <c r="C18" s="143" t="s">
        <v>146</v>
      </c>
      <c r="D18" s="141"/>
    </row>
    <row r="19" ht="21.6" customHeight="1" spans="1:4">
      <c r="A19" s="143" t="s">
        <v>147</v>
      </c>
      <c r="B19" s="141"/>
      <c r="C19" s="143" t="s">
        <v>148</v>
      </c>
      <c r="D19" s="141"/>
    </row>
    <row r="20" ht="21.6" customHeight="1" spans="1:4">
      <c r="A20" s="143" t="s">
        <v>149</v>
      </c>
      <c r="B20" s="141"/>
      <c r="C20" s="143" t="s">
        <v>150</v>
      </c>
      <c r="D20" s="141"/>
    </row>
    <row r="21" ht="21.6" customHeight="1" spans="1:4">
      <c r="A21" s="143" t="s">
        <v>151</v>
      </c>
      <c r="B21" s="141"/>
      <c r="C21" s="145" t="s">
        <v>152</v>
      </c>
      <c r="D21" s="141">
        <v>40200</v>
      </c>
    </row>
    <row r="22" ht="21.6" customHeight="1" spans="1:4">
      <c r="A22" s="142" t="s">
        <v>153</v>
      </c>
      <c r="B22" s="141">
        <f>SUM(B23:B25)</f>
        <v>0</v>
      </c>
      <c r="C22" s="143" t="s">
        <v>154</v>
      </c>
      <c r="D22" s="146"/>
    </row>
    <row r="23" ht="21.6" customHeight="1" spans="1:4">
      <c r="A23" s="142" t="s">
        <v>155</v>
      </c>
      <c r="B23" s="141"/>
      <c r="C23" s="143" t="s">
        <v>156</v>
      </c>
      <c r="D23" s="141">
        <f>SUM(D24:D25)</f>
        <v>11992</v>
      </c>
    </row>
    <row r="24" ht="21.6" customHeight="1" spans="1:4">
      <c r="A24" s="142" t="s">
        <v>157</v>
      </c>
      <c r="B24" s="141"/>
      <c r="C24" s="143" t="s">
        <v>158</v>
      </c>
      <c r="D24" s="146">
        <v>6541</v>
      </c>
    </row>
    <row r="25" ht="21.6" customHeight="1" spans="1:4">
      <c r="A25" s="142" t="s">
        <v>159</v>
      </c>
      <c r="B25" s="141"/>
      <c r="C25" s="142" t="s">
        <v>160</v>
      </c>
      <c r="D25" s="146">
        <v>5451</v>
      </c>
    </row>
    <row r="26" ht="21.6" customHeight="1" spans="1:4">
      <c r="A26" s="143"/>
      <c r="B26" s="147"/>
      <c r="C26" s="139" t="s">
        <v>161</v>
      </c>
      <c r="D26" s="146">
        <f>SUM(D27:D31)</f>
        <v>82004</v>
      </c>
    </row>
    <row r="27" ht="21.6" customHeight="1" spans="1:4">
      <c r="A27" s="143"/>
      <c r="B27" s="147"/>
      <c r="C27" s="139" t="s">
        <v>162</v>
      </c>
      <c r="D27" s="146">
        <v>10000</v>
      </c>
    </row>
    <row r="28" ht="21.6" customHeight="1" spans="1:4">
      <c r="A28" s="143"/>
      <c r="B28" s="147"/>
      <c r="C28" s="143" t="s">
        <v>163</v>
      </c>
      <c r="D28" s="146">
        <v>28000</v>
      </c>
    </row>
    <row r="29" ht="21.6" customHeight="1" spans="1:4">
      <c r="A29" s="143"/>
      <c r="B29" s="147"/>
      <c r="C29" s="143" t="s">
        <v>164</v>
      </c>
      <c r="D29" s="146">
        <v>17000</v>
      </c>
    </row>
    <row r="30" ht="21.6" customHeight="1" spans="1:4">
      <c r="A30" s="143"/>
      <c r="B30" s="147"/>
      <c r="C30" s="143" t="s">
        <v>165</v>
      </c>
      <c r="D30" s="146">
        <v>27004</v>
      </c>
    </row>
    <row r="31" ht="21.6" customHeight="1" spans="1:4">
      <c r="A31" s="139"/>
      <c r="B31" s="148"/>
      <c r="C31" s="143" t="s">
        <v>166</v>
      </c>
      <c r="D31" s="141"/>
    </row>
  </sheetData>
  <mergeCells count="3">
    <mergeCell ref="A1:D1"/>
    <mergeCell ref="A2:C2"/>
    <mergeCell ref="B4:D4"/>
  </mergeCells>
  <printOptions horizontalCentered="1" verticalCentered="1"/>
  <pageMargins left="0.904166666666667" right="0.904166666666667" top="1.02291666666667" bottom="0.94375" header="0.511805555555556" footer="0.27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53"/>
  <sheetViews>
    <sheetView workbookViewId="0">
      <pane xSplit="6" ySplit="5" topLeftCell="BH12" activePane="bottomRight" state="frozen"/>
      <selection/>
      <selection pane="topRight"/>
      <selection pane="bottomLeft"/>
      <selection pane="bottomRight" activeCell="BO5" sqref="BO5"/>
    </sheetView>
  </sheetViews>
  <sheetFormatPr defaultColWidth="9.16666666666667" defaultRowHeight="12.75" customHeight="1"/>
  <cols>
    <col min="1" max="1" width="12.1666666666667" style="86" customWidth="1"/>
    <col min="2" max="2" width="17.3333333333333" style="86" customWidth="1"/>
    <col min="3" max="3" width="27.3333333333333" style="86" customWidth="1"/>
    <col min="4" max="4" width="14.3333333333333" style="86" customWidth="1"/>
    <col min="5" max="6" width="13.5" style="86" customWidth="1"/>
    <col min="7" max="7" width="16" style="86" customWidth="1"/>
    <col min="8" max="8" width="13" style="86" customWidth="1"/>
    <col min="9" max="9" width="13.1666666666667" style="86" customWidth="1"/>
    <col min="10" max="11" width="12" style="86" customWidth="1"/>
    <col min="12" max="12" width="11.5" style="86" customWidth="1"/>
    <col min="13" max="15" width="11.6666666666667" style="86" customWidth="1"/>
    <col min="16" max="17" width="11" style="86" customWidth="1"/>
    <col min="18" max="18" width="12.3333333333333" style="86" customWidth="1"/>
    <col min="19" max="19" width="11.8333333333333" style="86" customWidth="1"/>
    <col min="20" max="20" width="11.1666666666667" style="86" customWidth="1"/>
    <col min="21" max="21" width="10.8333333333333" style="86" customWidth="1"/>
    <col min="22" max="22" width="8.83333333333333" style="86" customWidth="1"/>
    <col min="23" max="23" width="9" style="86" customWidth="1"/>
    <col min="24" max="24" width="9.5" style="86" customWidth="1"/>
    <col min="25" max="25" width="8.5" style="86" customWidth="1"/>
    <col min="26" max="26" width="10.5" style="86" customWidth="1"/>
    <col min="27" max="27" width="10.1666666666667" style="86" customWidth="1"/>
    <col min="28" max="29" width="8" style="86" customWidth="1"/>
    <col min="30" max="30" width="10.3333333333333" style="86" customWidth="1"/>
    <col min="31" max="31" width="11.1666666666667" style="86" customWidth="1"/>
    <col min="32" max="32" width="10" style="86" customWidth="1"/>
    <col min="33" max="33" width="9.83333333333333" style="86" customWidth="1"/>
    <col min="34" max="34" width="9.33333333333333" style="86" customWidth="1"/>
    <col min="35" max="35" width="8.33333333333333" style="86" customWidth="1"/>
    <col min="36" max="36" width="8.16666666666667" style="86" customWidth="1"/>
    <col min="37" max="40" width="9.66666666666667" style="86" customWidth="1"/>
    <col min="41" max="41" width="9.5" style="86" customWidth="1"/>
    <col min="42" max="43" width="9.66666666666667" style="86" customWidth="1"/>
    <col min="44" max="44" width="13" style="86" customWidth="1"/>
    <col min="45" max="46" width="10.3333333333333" style="86" customWidth="1"/>
    <col min="47" max="47" width="8" style="86" customWidth="1"/>
    <col min="48" max="49" width="10.6666666666667" style="86" customWidth="1"/>
    <col min="50" max="50" width="8" style="86" customWidth="1"/>
    <col min="51" max="51" width="13.1666666666667" style="86" customWidth="1"/>
    <col min="52" max="52" width="9.66666666666667" style="86" customWidth="1"/>
    <col min="53" max="53" width="11.3333333333333" style="86" customWidth="1"/>
    <col min="54" max="54" width="10.1666666666667" style="86" customWidth="1"/>
    <col min="55" max="55" width="13.1666666666667" style="86" customWidth="1"/>
    <col min="56" max="57" width="10" style="86" customWidth="1"/>
    <col min="58" max="58" width="10.1666666666667" style="86" customWidth="1"/>
    <col min="59" max="59" width="10" style="86" customWidth="1"/>
    <col min="60" max="60" width="9.33333333333333" style="86" customWidth="1"/>
    <col min="61" max="61" width="10.1666666666667" style="86" customWidth="1"/>
    <col min="62" max="62" width="9.66666666666667" style="86" customWidth="1"/>
    <col min="63" max="63" width="7" style="86" customWidth="1"/>
    <col min="64" max="65" width="9.66666666666667" style="86" customWidth="1"/>
    <col min="66" max="66" width="8.66666666666667" style="86" customWidth="1"/>
    <col min="67" max="67" width="10.1666666666667" style="86" customWidth="1"/>
    <col min="68" max="68" width="11.8333333333333" style="86" customWidth="1"/>
    <col min="69" max="16384" width="9.16666666666667" style="86"/>
  </cols>
  <sheetData>
    <row r="1" ht="36" customHeight="1" spans="1:68">
      <c r="A1" s="87" t="s">
        <v>167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 t="s">
        <v>167</v>
      </c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 t="s">
        <v>167</v>
      </c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</row>
    <row r="2" ht="28.5" customHeight="1" spans="1:68">
      <c r="A2" s="88" t="str">
        <f>(部门基本情况表!A2)</f>
        <v>编报单位：万荣县林业局（本级）</v>
      </c>
      <c r="B2" s="88"/>
      <c r="C2" s="88"/>
      <c r="G2" s="89"/>
      <c r="R2" s="89" t="s">
        <v>24</v>
      </c>
      <c r="S2" s="110" t="str">
        <f>部门基本情况表!A2</f>
        <v>编报单位：万荣县林业局（本级）</v>
      </c>
      <c r="T2" s="110"/>
      <c r="U2" s="110"/>
      <c r="V2" s="110"/>
      <c r="W2" s="110"/>
      <c r="X2" s="110"/>
      <c r="AP2" s="119" t="s">
        <v>24</v>
      </c>
      <c r="AQ2" s="119"/>
      <c r="AR2" s="120" t="str">
        <f>部门基本情况表!A2</f>
        <v>编报单位：万荣县林业局（本级）</v>
      </c>
      <c r="AS2" s="121"/>
      <c r="AT2" s="121"/>
      <c r="AU2" s="121"/>
      <c r="AV2" s="121"/>
      <c r="AW2" s="121"/>
      <c r="AX2" s="121"/>
      <c r="AY2" s="121"/>
      <c r="BM2" s="131"/>
      <c r="BN2" s="119" t="s">
        <v>24</v>
      </c>
      <c r="BO2" s="119"/>
      <c r="BP2" s="119"/>
    </row>
    <row r="3" s="83" customFormat="1" ht="41.25" customHeight="1" spans="1:68">
      <c r="A3" s="90" t="s">
        <v>27</v>
      </c>
      <c r="B3" s="90"/>
      <c r="C3" s="90"/>
      <c r="D3" s="91" t="s">
        <v>96</v>
      </c>
      <c r="E3" s="91" t="s">
        <v>97</v>
      </c>
      <c r="F3" s="91" t="s">
        <v>98</v>
      </c>
      <c r="G3" s="92" t="s">
        <v>168</v>
      </c>
      <c r="H3" s="92" t="s">
        <v>169</v>
      </c>
      <c r="I3" s="107" t="s">
        <v>170</v>
      </c>
      <c r="J3" s="108"/>
      <c r="K3" s="108"/>
      <c r="L3" s="108"/>
      <c r="M3" s="107" t="s">
        <v>171</v>
      </c>
      <c r="N3" s="108"/>
      <c r="O3" s="108"/>
      <c r="P3" s="109"/>
      <c r="Q3" s="102" t="s">
        <v>84</v>
      </c>
      <c r="R3" s="102" t="s">
        <v>172</v>
      </c>
      <c r="S3" s="111" t="s">
        <v>173</v>
      </c>
      <c r="T3" s="90" t="s">
        <v>174</v>
      </c>
      <c r="U3" s="90"/>
      <c r="V3" s="90"/>
      <c r="W3" s="90"/>
      <c r="X3" s="90"/>
      <c r="Y3" s="90"/>
      <c r="Z3" s="90"/>
      <c r="AA3" s="90"/>
      <c r="AB3" s="115" t="s">
        <v>174</v>
      </c>
      <c r="AC3" s="116"/>
      <c r="AD3" s="116"/>
      <c r="AE3" s="116"/>
      <c r="AF3" s="117"/>
      <c r="AG3" s="90" t="s">
        <v>175</v>
      </c>
      <c r="AH3" s="90" t="s">
        <v>176</v>
      </c>
      <c r="AI3" s="118" t="s">
        <v>177</v>
      </c>
      <c r="AJ3" s="116"/>
      <c r="AK3" s="117"/>
      <c r="AL3" s="90" t="s">
        <v>178</v>
      </c>
      <c r="AM3" s="90"/>
      <c r="AN3" s="90" t="s">
        <v>179</v>
      </c>
      <c r="AO3" s="90" t="s">
        <v>180</v>
      </c>
      <c r="AP3" s="90" t="s">
        <v>181</v>
      </c>
      <c r="AQ3" s="90" t="s">
        <v>182</v>
      </c>
      <c r="AR3" s="92" t="s">
        <v>183</v>
      </c>
      <c r="AS3" s="90" t="s">
        <v>184</v>
      </c>
      <c r="AT3" s="90"/>
      <c r="AU3" s="90"/>
      <c r="AV3" s="90" t="s">
        <v>185</v>
      </c>
      <c r="AW3" s="122" t="s">
        <v>186</v>
      </c>
      <c r="AX3" s="123" t="s">
        <v>187</v>
      </c>
      <c r="AY3" s="123"/>
      <c r="AZ3" s="90" t="s">
        <v>188</v>
      </c>
      <c r="BA3" s="92" t="s">
        <v>189</v>
      </c>
      <c r="BB3" s="123" t="s">
        <v>190</v>
      </c>
      <c r="BC3" s="123" t="s">
        <v>191</v>
      </c>
      <c r="BD3" s="124" t="s">
        <v>192</v>
      </c>
      <c r="BE3" s="129"/>
      <c r="BF3" s="129"/>
      <c r="BG3" s="130"/>
      <c r="BH3" s="90" t="s">
        <v>193</v>
      </c>
      <c r="BI3" s="90"/>
      <c r="BJ3" s="90"/>
      <c r="BK3" s="130" t="s">
        <v>194</v>
      </c>
      <c r="BL3" s="123" t="s">
        <v>195</v>
      </c>
      <c r="BM3" s="123"/>
      <c r="BN3" s="132" t="s">
        <v>196</v>
      </c>
      <c r="BO3" s="133"/>
      <c r="BP3" s="92" t="s">
        <v>197</v>
      </c>
    </row>
    <row r="4" s="84" customFormat="1" ht="42" customHeight="1" spans="1:80">
      <c r="A4" s="93" t="s">
        <v>71</v>
      </c>
      <c r="B4" s="94" t="s">
        <v>72</v>
      </c>
      <c r="C4" s="94" t="s">
        <v>198</v>
      </c>
      <c r="D4" s="91"/>
      <c r="E4" s="91"/>
      <c r="F4" s="91"/>
      <c r="G4" s="92" t="s">
        <v>199</v>
      </c>
      <c r="H4" s="92" t="s">
        <v>200</v>
      </c>
      <c r="I4" s="102" t="s">
        <v>201</v>
      </c>
      <c r="J4" s="102" t="s">
        <v>202</v>
      </c>
      <c r="K4" s="102" t="s">
        <v>203</v>
      </c>
      <c r="L4" s="102" t="s">
        <v>204</v>
      </c>
      <c r="M4" s="102" t="s">
        <v>205</v>
      </c>
      <c r="N4" s="102" t="s">
        <v>206</v>
      </c>
      <c r="O4" s="102" t="s">
        <v>207</v>
      </c>
      <c r="P4" s="102" t="s">
        <v>208</v>
      </c>
      <c r="Q4" s="102" t="s">
        <v>84</v>
      </c>
      <c r="R4" s="102" t="s">
        <v>172</v>
      </c>
      <c r="S4" s="92" t="s">
        <v>209</v>
      </c>
      <c r="T4" s="102" t="s">
        <v>210</v>
      </c>
      <c r="U4" s="102" t="s">
        <v>211</v>
      </c>
      <c r="V4" s="102" t="s">
        <v>212</v>
      </c>
      <c r="W4" s="102" t="s">
        <v>213</v>
      </c>
      <c r="X4" s="102" t="s">
        <v>214</v>
      </c>
      <c r="Y4" s="102" t="s">
        <v>215</v>
      </c>
      <c r="Z4" s="102" t="s">
        <v>216</v>
      </c>
      <c r="AA4" s="102" t="s">
        <v>217</v>
      </c>
      <c r="AB4" s="102" t="s">
        <v>218</v>
      </c>
      <c r="AC4" s="102" t="s">
        <v>219</v>
      </c>
      <c r="AD4" s="102" t="s">
        <v>220</v>
      </c>
      <c r="AE4" s="102" t="s">
        <v>221</v>
      </c>
      <c r="AF4" s="102" t="s">
        <v>222</v>
      </c>
      <c r="AG4" s="102" t="s">
        <v>175</v>
      </c>
      <c r="AH4" s="102" t="s">
        <v>176</v>
      </c>
      <c r="AI4" s="102" t="s">
        <v>223</v>
      </c>
      <c r="AJ4" s="102" t="s">
        <v>224</v>
      </c>
      <c r="AK4" s="102" t="s">
        <v>225</v>
      </c>
      <c r="AL4" s="102" t="s">
        <v>226</v>
      </c>
      <c r="AM4" s="102" t="s">
        <v>178</v>
      </c>
      <c r="AN4" s="102" t="s">
        <v>179</v>
      </c>
      <c r="AO4" s="102" t="s">
        <v>180</v>
      </c>
      <c r="AP4" s="102" t="s">
        <v>181</v>
      </c>
      <c r="AQ4" s="90" t="s">
        <v>182</v>
      </c>
      <c r="AR4" s="92" t="s">
        <v>183</v>
      </c>
      <c r="AS4" s="102" t="s">
        <v>227</v>
      </c>
      <c r="AT4" s="102" t="s">
        <v>228</v>
      </c>
      <c r="AU4" s="102" t="s">
        <v>229</v>
      </c>
      <c r="AV4" s="102" t="s">
        <v>185</v>
      </c>
      <c r="AW4" s="122" t="s">
        <v>186</v>
      </c>
      <c r="AX4" s="123" t="s">
        <v>230</v>
      </c>
      <c r="AY4" s="123" t="s">
        <v>231</v>
      </c>
      <c r="AZ4" s="102" t="s">
        <v>188</v>
      </c>
      <c r="BA4" s="92" t="s">
        <v>232</v>
      </c>
      <c r="BB4" s="123" t="s">
        <v>190</v>
      </c>
      <c r="BC4" s="123" t="s">
        <v>191</v>
      </c>
      <c r="BD4" s="123" t="s">
        <v>233</v>
      </c>
      <c r="BE4" s="123" t="s">
        <v>234</v>
      </c>
      <c r="BF4" s="123" t="s">
        <v>235</v>
      </c>
      <c r="BG4" s="123" t="s">
        <v>236</v>
      </c>
      <c r="BH4" s="102" t="s">
        <v>237</v>
      </c>
      <c r="BI4" s="90" t="s">
        <v>238</v>
      </c>
      <c r="BJ4" s="90" t="s">
        <v>239</v>
      </c>
      <c r="BK4" s="130" t="s">
        <v>194</v>
      </c>
      <c r="BL4" s="130" t="s">
        <v>240</v>
      </c>
      <c r="BM4" s="123" t="s">
        <v>241</v>
      </c>
      <c r="BN4" s="134" t="s">
        <v>242</v>
      </c>
      <c r="BO4" s="134" t="s">
        <v>243</v>
      </c>
      <c r="BP4" s="92" t="s">
        <v>197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</row>
    <row r="5" s="85" customFormat="1" ht="31.5" customHeight="1" spans="1:68">
      <c r="A5" s="95"/>
      <c r="B5" s="95"/>
      <c r="C5" s="96" t="s">
        <v>115</v>
      </c>
      <c r="D5" s="97">
        <f t="shared" ref="D5:D10" si="0">SUM(E5:F5)</f>
        <v>62816589</v>
      </c>
      <c r="E5" s="98">
        <f>SUM('一般公共预算财政拨款基本支出经济分类表（七）'!B4)</f>
        <v>1003089</v>
      </c>
      <c r="F5" s="98">
        <f>SUM(F6:F55)</f>
        <v>61813500</v>
      </c>
      <c r="G5" s="99">
        <f t="shared" ref="G5:G10" si="1">SUM(H5+S5+AR5+BA5+BN5+BO5+BP5)</f>
        <v>63252589</v>
      </c>
      <c r="H5" s="99">
        <f t="shared" ref="H5:H10" si="2">SUM(I5:R5)</f>
        <v>844893</v>
      </c>
      <c r="I5" s="99">
        <f t="shared" ref="I5" si="3">SUM(I6:I53)</f>
        <v>346410</v>
      </c>
      <c r="J5" s="99">
        <f t="shared" ref="J5:R5" si="4">SUM(J6:J53)</f>
        <v>184296</v>
      </c>
      <c r="K5" s="99">
        <f t="shared" si="4"/>
        <v>69180</v>
      </c>
      <c r="L5" s="99">
        <f t="shared" si="4"/>
        <v>44164</v>
      </c>
      <c r="M5" s="99">
        <f t="shared" si="4"/>
        <v>94511</v>
      </c>
      <c r="N5" s="99">
        <f t="shared" si="4"/>
        <v>0</v>
      </c>
      <c r="O5" s="99">
        <f t="shared" si="4"/>
        <v>38395</v>
      </c>
      <c r="P5" s="99">
        <f t="shared" si="4"/>
        <v>2235</v>
      </c>
      <c r="Q5" s="99">
        <f t="shared" si="4"/>
        <v>65702</v>
      </c>
      <c r="R5" s="99">
        <f t="shared" si="4"/>
        <v>0</v>
      </c>
      <c r="S5" s="99">
        <f t="shared" ref="S5" si="5">SUM(T5:AP5)</f>
        <v>3711296</v>
      </c>
      <c r="T5" s="99">
        <f t="shared" ref="T5:Y5" si="6">SUM(T6:T55)</f>
        <v>119000</v>
      </c>
      <c r="U5" s="99">
        <f t="shared" si="6"/>
        <v>5000</v>
      </c>
      <c r="V5" s="99">
        <f t="shared" si="6"/>
        <v>800</v>
      </c>
      <c r="W5" s="99">
        <f t="shared" si="6"/>
        <v>10000</v>
      </c>
      <c r="X5" s="99">
        <f t="shared" si="6"/>
        <v>28000</v>
      </c>
      <c r="Y5" s="99">
        <f t="shared" si="6"/>
        <v>17000</v>
      </c>
      <c r="Z5" s="99">
        <f t="shared" ref="Z5" si="7">SUM(Z6:Z55)</f>
        <v>127004</v>
      </c>
      <c r="AA5" s="99">
        <f t="shared" ref="AA5:AF5" si="8">SUM(AA6:AA55)</f>
        <v>23200</v>
      </c>
      <c r="AB5" s="99">
        <f t="shared" si="8"/>
        <v>0</v>
      </c>
      <c r="AC5" s="99">
        <f t="shared" si="8"/>
        <v>0</v>
      </c>
      <c r="AD5" s="99">
        <f t="shared" si="8"/>
        <v>6541</v>
      </c>
      <c r="AE5" s="99">
        <f t="shared" si="8"/>
        <v>5451</v>
      </c>
      <c r="AF5" s="99">
        <f t="shared" si="8"/>
        <v>120200</v>
      </c>
      <c r="AG5" s="99">
        <f t="shared" ref="AG5" si="9">SUM(AG6:AG55)</f>
        <v>0</v>
      </c>
      <c r="AH5" s="99">
        <f t="shared" ref="AH5:AQ5" si="10">SUM(AH6:AH55)</f>
        <v>0</v>
      </c>
      <c r="AI5" s="99">
        <f t="shared" si="10"/>
        <v>360000</v>
      </c>
      <c r="AJ5" s="99">
        <f t="shared" si="10"/>
        <v>0</v>
      </c>
      <c r="AK5" s="99">
        <f t="shared" si="10"/>
        <v>130000</v>
      </c>
      <c r="AL5" s="99">
        <f t="shared" si="10"/>
        <v>2356000</v>
      </c>
      <c r="AM5" s="99">
        <f t="shared" si="10"/>
        <v>3100</v>
      </c>
      <c r="AN5" s="99">
        <f t="shared" si="10"/>
        <v>0</v>
      </c>
      <c r="AO5" s="99">
        <f t="shared" si="10"/>
        <v>0</v>
      </c>
      <c r="AP5" s="99">
        <f t="shared" si="10"/>
        <v>400000</v>
      </c>
      <c r="AQ5" s="99">
        <f t="shared" si="10"/>
        <v>0</v>
      </c>
      <c r="AR5" s="99">
        <f t="shared" ref="AR5" si="11">SUM(AS5:AZ5)</f>
        <v>120000</v>
      </c>
      <c r="AS5" s="99">
        <f t="shared" ref="AS5" si="12">SUM(AS6:AS53)</f>
        <v>120000</v>
      </c>
      <c r="AT5" s="99">
        <f t="shared" ref="AT5:AZ5" si="13">SUM(AT6:AT53)</f>
        <v>0</v>
      </c>
      <c r="AU5" s="99">
        <f t="shared" si="13"/>
        <v>0</v>
      </c>
      <c r="AV5" s="99">
        <f t="shared" si="13"/>
        <v>0</v>
      </c>
      <c r="AW5" s="99">
        <f t="shared" si="13"/>
        <v>0</v>
      </c>
      <c r="AX5" s="99">
        <f t="shared" si="13"/>
        <v>0</v>
      </c>
      <c r="AY5" s="99">
        <f t="shared" si="13"/>
        <v>0</v>
      </c>
      <c r="AZ5" s="99">
        <f t="shared" si="13"/>
        <v>0</v>
      </c>
      <c r="BA5" s="99">
        <f t="shared" ref="BA5:BA7" si="14">SUM(BB5:BN5)</f>
        <v>58226400</v>
      </c>
      <c r="BB5" s="99">
        <f t="shared" ref="BB5" si="15">SUM(BB6:BB53)</f>
        <v>0</v>
      </c>
      <c r="BC5" s="99">
        <f t="shared" ref="BC5:BP5" si="16">SUM(BC6:BC53)</f>
        <v>58096400</v>
      </c>
      <c r="BD5" s="99">
        <f t="shared" si="16"/>
        <v>0</v>
      </c>
      <c r="BE5" s="99">
        <f t="shared" si="16"/>
        <v>0</v>
      </c>
      <c r="BF5" s="99">
        <f t="shared" si="16"/>
        <v>0</v>
      </c>
      <c r="BG5" s="99">
        <f t="shared" si="16"/>
        <v>0</v>
      </c>
      <c r="BH5" s="99">
        <f t="shared" si="16"/>
        <v>0</v>
      </c>
      <c r="BI5" s="99">
        <f t="shared" si="16"/>
        <v>0</v>
      </c>
      <c r="BJ5" s="99">
        <f t="shared" si="16"/>
        <v>0</v>
      </c>
      <c r="BK5" s="99">
        <f t="shared" si="16"/>
        <v>0</v>
      </c>
      <c r="BL5" s="99">
        <f t="shared" si="16"/>
        <v>0</v>
      </c>
      <c r="BM5" s="99">
        <f t="shared" si="16"/>
        <v>0</v>
      </c>
      <c r="BN5" s="99">
        <f t="shared" si="16"/>
        <v>130000</v>
      </c>
      <c r="BO5" s="99">
        <f t="shared" si="16"/>
        <v>220000</v>
      </c>
      <c r="BP5" s="99">
        <f t="shared" si="16"/>
        <v>0</v>
      </c>
    </row>
    <row r="6" s="85" customFormat="1" ht="31.5" customHeight="1" spans="1:68">
      <c r="A6" s="100" t="s">
        <v>75</v>
      </c>
      <c r="B6" s="100" t="s">
        <v>76</v>
      </c>
      <c r="C6" s="101" t="s">
        <v>97</v>
      </c>
      <c r="D6" s="98">
        <f t="shared" si="0"/>
        <v>802246</v>
      </c>
      <c r="E6" s="98">
        <f>SUM(E5-E7-E8-E9-E10)</f>
        <v>802246</v>
      </c>
      <c r="F6" s="98"/>
      <c r="G6" s="99">
        <f t="shared" si="1"/>
        <v>802246</v>
      </c>
      <c r="H6" s="99">
        <f t="shared" si="2"/>
        <v>644050</v>
      </c>
      <c r="I6" s="99">
        <f>SUM('一般公共预算财政拨款基本支出经济分类表（七）'!B6)</f>
        <v>346410</v>
      </c>
      <c r="J6" s="99">
        <f>SUM('一般公共预算财政拨款基本支出经济分类表（七）'!B7)</f>
        <v>184296</v>
      </c>
      <c r="K6" s="99">
        <f>SUM('一般公共预算财政拨款基本支出经济分类表（七）'!B8)</f>
        <v>69180</v>
      </c>
      <c r="L6" s="99">
        <f>SUM('一般公共预算财政拨款基本支出经济分类表（七）'!B9)</f>
        <v>44164</v>
      </c>
      <c r="M6" s="99"/>
      <c r="N6" s="99"/>
      <c r="O6" s="99"/>
      <c r="P6" s="99"/>
      <c r="Q6" s="99"/>
      <c r="R6" s="99">
        <f>SUM('一般公共预算财政拨款基本支出经济分类表（七）'!B15,'一般公共预算财政拨款基本支出经济分类表（七）'!D22)</f>
        <v>0</v>
      </c>
      <c r="S6" s="99">
        <f>SUM(T6:AQ6)</f>
        <v>158196</v>
      </c>
      <c r="T6" s="99">
        <f>SUM('一般公共预算财政拨款基本支出经济分类表（七）'!D7)</f>
        <v>15000</v>
      </c>
      <c r="U6" s="99">
        <f>SUM('一般公共预算财政拨款基本支出经济分类表（七）'!D8)</f>
        <v>5000</v>
      </c>
      <c r="V6" s="99">
        <f>SUM('一般公共预算财政拨款基本支出经济分类表（七）'!D9)</f>
        <v>800</v>
      </c>
      <c r="W6" s="99">
        <f>SUM('一般公共预算财政拨款基本支出经济分类表（七）'!D27)</f>
        <v>10000</v>
      </c>
      <c r="X6" s="99">
        <f>SUM('一般公共预算财政拨款基本支出经济分类表（七）'!D28)</f>
        <v>28000</v>
      </c>
      <c r="Y6" s="99">
        <f>SUM('一般公共预算财政拨款基本支出经济分类表（七）'!D29)</f>
        <v>17000</v>
      </c>
      <c r="Z6" s="99">
        <f>SUM('一般公共预算财政拨款基本支出经济分类表（七）'!D30)</f>
        <v>27004</v>
      </c>
      <c r="AA6" s="99">
        <f>SUM('一般公共预算财政拨款基本支出经济分类表（七）'!D10)</f>
        <v>3200</v>
      </c>
      <c r="AB6" s="99">
        <f>SUM('一般公共预算财政拨款基本支出经济分类表（七）'!D12)</f>
        <v>0</v>
      </c>
      <c r="AC6" s="99">
        <f>SUM('一般公共预算财政拨款基本支出经济分类表（七）'!C20)</f>
        <v>0</v>
      </c>
      <c r="AD6" s="99">
        <f>SUM('一般公共预算财政拨款基本支出经济分类表（七）'!D24)</f>
        <v>6541</v>
      </c>
      <c r="AE6" s="99">
        <f>SUM('一般公共预算财政拨款基本支出经济分类表（七）'!D25)</f>
        <v>5451</v>
      </c>
      <c r="AF6" s="99">
        <f>SUM('一般公共预算财政拨款基本支出经济分类表（七）'!D21)</f>
        <v>40200</v>
      </c>
      <c r="AG6" s="99">
        <f>SUM('一般公共预算财政拨款基本支出经济分类表（七）'!D13)</f>
        <v>0</v>
      </c>
      <c r="AH6" s="99">
        <f>SUM('一般公共预算财政拨款基本支出经济分类表（七）'!D14)</f>
        <v>0</v>
      </c>
      <c r="AI6" s="99">
        <f>SUM('一般公共预算财政拨款基本支出经济分类表（七）'!D16)</f>
        <v>0</v>
      </c>
      <c r="AJ6" s="99"/>
      <c r="AK6" s="99">
        <f>SUM('一般公共预算财政拨款基本支出经济分类表（七）'!D17)</f>
        <v>0</v>
      </c>
      <c r="AL6" s="99">
        <f>SUM('一般公共预算财政拨款基本支出经济分类表（七）'!D18)</f>
        <v>0</v>
      </c>
      <c r="AM6" s="99">
        <f>SUM('一般公共预算财政拨款基本支出经济分类表（七）'!D19)</f>
        <v>0</v>
      </c>
      <c r="AN6" s="99">
        <f>SUM('一般公共预算财政拨款基本支出经济分类表（七）'!D15)</f>
        <v>0</v>
      </c>
      <c r="AO6" s="99">
        <f>SUM('一般公共预算财政拨款基本支出经济分类表（七）'!D31)</f>
        <v>0</v>
      </c>
      <c r="AP6" s="99">
        <f>SUM('一般公共预算财政拨款基本支出经济分类表（七）'!D11)</f>
        <v>0</v>
      </c>
      <c r="AQ6" s="99">
        <f>SUM('一般公共预算财政拨款基本支出经济分类表（七）'!D22)</f>
        <v>0</v>
      </c>
      <c r="AR6" s="99">
        <f t="shared" ref="AR6:AR14" si="17">SUM(AS6:AZ6)</f>
        <v>0</v>
      </c>
      <c r="AS6" s="99"/>
      <c r="AT6" s="99"/>
      <c r="AU6" s="99"/>
      <c r="AV6" s="99"/>
      <c r="AW6" s="99"/>
      <c r="AX6" s="99"/>
      <c r="AY6" s="99"/>
      <c r="AZ6" s="99">
        <f>SUM('一般公共预算财政拨款基本支出经济分类表（七）'!B21)</f>
        <v>0</v>
      </c>
      <c r="BA6" s="99">
        <f t="shared" si="14"/>
        <v>0</v>
      </c>
      <c r="BB6" s="99"/>
      <c r="BC6" s="99"/>
      <c r="BD6" s="99"/>
      <c r="BE6" s="99"/>
      <c r="BF6" s="99"/>
      <c r="BG6" s="99"/>
      <c r="BH6" s="99">
        <f>SUM('一般公共预算财政拨款基本支出经济分类表（七）'!B23)</f>
        <v>0</v>
      </c>
      <c r="BI6" s="99">
        <f>SUM('一般公共预算财政拨款基本支出经济分类表（七）'!B24)</f>
        <v>0</v>
      </c>
      <c r="BJ6" s="99">
        <f>SUM('一般公共预算财政拨款基本支出经济分类表（七）'!B25)</f>
        <v>0</v>
      </c>
      <c r="BK6" s="99"/>
      <c r="BL6" s="99"/>
      <c r="BM6" s="99"/>
      <c r="BN6" s="99"/>
      <c r="BO6" s="99"/>
      <c r="BP6" s="99"/>
    </row>
    <row r="7" s="85" customFormat="1" ht="31.5" customHeight="1" spans="1:68">
      <c r="A7" s="100" t="s">
        <v>77</v>
      </c>
      <c r="B7" s="100" t="s">
        <v>78</v>
      </c>
      <c r="C7" s="102" t="s">
        <v>244</v>
      </c>
      <c r="D7" s="98">
        <f t="shared" si="0"/>
        <v>94511</v>
      </c>
      <c r="E7" s="98">
        <f t="shared" ref="E7:E10" si="18">SUM(G7)</f>
        <v>94511</v>
      </c>
      <c r="F7" s="98"/>
      <c r="G7" s="99">
        <f t="shared" si="1"/>
        <v>94511</v>
      </c>
      <c r="H7" s="99">
        <f t="shared" si="2"/>
        <v>94511</v>
      </c>
      <c r="I7" s="99"/>
      <c r="J7" s="99"/>
      <c r="K7" s="99"/>
      <c r="L7" s="99"/>
      <c r="M7" s="99">
        <f>SUM('一般公共预算财政拨款基本支出经济分类表（七）'!B10)</f>
        <v>94511</v>
      </c>
      <c r="N7" s="99"/>
      <c r="O7" s="99"/>
      <c r="P7" s="99"/>
      <c r="Q7" s="99"/>
      <c r="R7" s="99"/>
      <c r="S7" s="99">
        <f>SUM(T7:AQ7)</f>
        <v>0</v>
      </c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>
        <f t="shared" si="17"/>
        <v>0</v>
      </c>
      <c r="AS7" s="99"/>
      <c r="AT7" s="99"/>
      <c r="AU7" s="99"/>
      <c r="AV7" s="99"/>
      <c r="AW7" s="99"/>
      <c r="AX7" s="99"/>
      <c r="AY7" s="99"/>
      <c r="AZ7" s="99"/>
      <c r="BA7" s="99">
        <f t="shared" si="14"/>
        <v>0</v>
      </c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</row>
    <row r="8" s="85" customFormat="1" ht="31.5" customHeight="1" spans="1:68">
      <c r="A8" s="100" t="s">
        <v>79</v>
      </c>
      <c r="B8" s="100" t="s">
        <v>80</v>
      </c>
      <c r="C8" s="101" t="s">
        <v>245</v>
      </c>
      <c r="D8" s="98">
        <f t="shared" si="0"/>
        <v>2235</v>
      </c>
      <c r="E8" s="98">
        <f t="shared" si="18"/>
        <v>2235</v>
      </c>
      <c r="F8" s="98"/>
      <c r="G8" s="99">
        <f t="shared" si="1"/>
        <v>2235</v>
      </c>
      <c r="H8" s="99">
        <f t="shared" si="2"/>
        <v>2235</v>
      </c>
      <c r="I8" s="99"/>
      <c r="J8" s="99"/>
      <c r="K8" s="99"/>
      <c r="L8" s="99"/>
      <c r="M8" s="99"/>
      <c r="N8" s="99"/>
      <c r="O8" s="99"/>
      <c r="P8" s="99">
        <f>SUM('一般公共预算财政拨款基本支出经济分类表（七）'!B13)</f>
        <v>2235</v>
      </c>
      <c r="Q8" s="99"/>
      <c r="R8" s="99"/>
      <c r="S8" s="99">
        <f>SUM(T8:AQ8)</f>
        <v>0</v>
      </c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>
        <f t="shared" si="17"/>
        <v>0</v>
      </c>
      <c r="AS8" s="99"/>
      <c r="AT8" s="99"/>
      <c r="AU8" s="99"/>
      <c r="AV8" s="99"/>
      <c r="AW8" s="99"/>
      <c r="AX8" s="99"/>
      <c r="AY8" s="99"/>
      <c r="AZ8" s="99"/>
      <c r="BA8" s="99">
        <f t="shared" ref="BA8:BA10" si="19">SUM(BB8:BN8)</f>
        <v>0</v>
      </c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</row>
    <row r="9" s="85" customFormat="1" ht="31.5" customHeight="1" spans="1:68">
      <c r="A9" s="103" t="s">
        <v>81</v>
      </c>
      <c r="B9" s="103" t="s">
        <v>82</v>
      </c>
      <c r="C9" s="92" t="s">
        <v>207</v>
      </c>
      <c r="D9" s="98">
        <f t="shared" si="0"/>
        <v>38395</v>
      </c>
      <c r="E9" s="98">
        <f t="shared" si="18"/>
        <v>38395</v>
      </c>
      <c r="F9" s="98"/>
      <c r="G9" s="99">
        <f t="shared" si="1"/>
        <v>38395</v>
      </c>
      <c r="H9" s="99">
        <f t="shared" si="2"/>
        <v>38395</v>
      </c>
      <c r="I9" s="99"/>
      <c r="J9" s="99"/>
      <c r="K9" s="99"/>
      <c r="L9" s="99"/>
      <c r="M9" s="99"/>
      <c r="N9" s="99"/>
      <c r="O9" s="99">
        <f>SUM('一般公共预算财政拨款基本支出经济分类表（七）'!B11)</f>
        <v>38395</v>
      </c>
      <c r="P9" s="99"/>
      <c r="Q9" s="99"/>
      <c r="R9" s="99"/>
      <c r="S9" s="99">
        <f>SUM(T9:AQ9)</f>
        <v>0</v>
      </c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>
        <f t="shared" si="17"/>
        <v>0</v>
      </c>
      <c r="AS9" s="99"/>
      <c r="AT9" s="99"/>
      <c r="AU9" s="99"/>
      <c r="AV9" s="99"/>
      <c r="AW9" s="99"/>
      <c r="AX9" s="99"/>
      <c r="AY9" s="99"/>
      <c r="AZ9" s="99"/>
      <c r="BA9" s="99">
        <f t="shared" si="19"/>
        <v>0</v>
      </c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</row>
    <row r="10" s="85" customFormat="1" ht="31.5" customHeight="1" spans="1:68">
      <c r="A10" s="100" t="s">
        <v>83</v>
      </c>
      <c r="B10" s="100" t="s">
        <v>84</v>
      </c>
      <c r="C10" s="100" t="s">
        <v>84</v>
      </c>
      <c r="D10" s="98">
        <f t="shared" si="0"/>
        <v>65702</v>
      </c>
      <c r="E10" s="98">
        <f t="shared" si="18"/>
        <v>65702</v>
      </c>
      <c r="F10" s="98"/>
      <c r="G10" s="99">
        <f t="shared" si="1"/>
        <v>65702</v>
      </c>
      <c r="H10" s="99">
        <f t="shared" si="2"/>
        <v>65702</v>
      </c>
      <c r="I10" s="99"/>
      <c r="J10" s="99"/>
      <c r="K10" s="99"/>
      <c r="L10" s="99"/>
      <c r="M10" s="99"/>
      <c r="N10" s="99"/>
      <c r="O10" s="99"/>
      <c r="P10" s="99"/>
      <c r="Q10" s="99">
        <f>SUM('一般公共预算财政拨款基本支出经济分类表（七）'!B14)</f>
        <v>65702</v>
      </c>
      <c r="R10" s="99"/>
      <c r="S10" s="99">
        <f>SUM(T10:AQ10)</f>
        <v>0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>
        <f t="shared" si="17"/>
        <v>0</v>
      </c>
      <c r="AS10" s="99"/>
      <c r="AT10" s="99"/>
      <c r="AU10" s="99"/>
      <c r="AV10" s="99"/>
      <c r="AW10" s="99"/>
      <c r="AX10" s="99"/>
      <c r="AY10" s="99"/>
      <c r="AZ10" s="99"/>
      <c r="BA10" s="99">
        <f t="shared" si="19"/>
        <v>0</v>
      </c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</row>
    <row r="11" s="85" customFormat="1" ht="31.5" customHeight="1" spans="1:68">
      <c r="A11" s="104">
        <v>2080899</v>
      </c>
      <c r="B11" s="104" t="s">
        <v>85</v>
      </c>
      <c r="C11" s="104" t="s">
        <v>246</v>
      </c>
      <c r="D11" s="97">
        <f t="shared" ref="D11:D16" si="20">SUM(E11:F11)</f>
        <v>41000</v>
      </c>
      <c r="E11" s="98"/>
      <c r="F11" s="105">
        <v>41000</v>
      </c>
      <c r="G11" s="99">
        <f t="shared" ref="G11:G16" si="21">SUM(H11+S11+AR11+BA11+BN11+BO11+BP11)</f>
        <v>120000</v>
      </c>
      <c r="H11" s="99">
        <v>0</v>
      </c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>
        <v>0</v>
      </c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>
        <f t="shared" si="17"/>
        <v>120000</v>
      </c>
      <c r="AS11" s="99">
        <v>120000</v>
      </c>
      <c r="AT11" s="99"/>
      <c r="AU11" s="99"/>
      <c r="AV11" s="99"/>
      <c r="AW11" s="99"/>
      <c r="AX11" s="99"/>
      <c r="AY11" s="99"/>
      <c r="AZ11" s="99"/>
      <c r="BA11" s="99">
        <v>0</v>
      </c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</row>
    <row r="12" s="85" customFormat="1" ht="31.5" customHeight="1" spans="1:68">
      <c r="A12" s="100" t="s">
        <v>86</v>
      </c>
      <c r="B12" s="100" t="s">
        <v>87</v>
      </c>
      <c r="C12" s="100" t="s">
        <v>247</v>
      </c>
      <c r="D12" s="98">
        <f t="shared" si="20"/>
        <v>130000</v>
      </c>
      <c r="E12" s="98"/>
      <c r="F12" s="105">
        <f>SUM(G12)</f>
        <v>130000</v>
      </c>
      <c r="G12" s="99">
        <f t="shared" si="21"/>
        <v>130000</v>
      </c>
      <c r="H12" s="99">
        <f t="shared" ref="H12:H16" si="22">SUM(I12:R12)</f>
        <v>0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>
        <f t="shared" ref="S12:S16" si="23">SUM(T12:AQ12)</f>
        <v>130000</v>
      </c>
      <c r="T12" s="112">
        <v>24000</v>
      </c>
      <c r="U12" s="112"/>
      <c r="V12" s="112"/>
      <c r="W12" s="112"/>
      <c r="X12" s="112"/>
      <c r="Y12" s="112"/>
      <c r="Z12" s="112"/>
      <c r="AA12" s="112">
        <v>20000</v>
      </c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>
        <v>86000</v>
      </c>
      <c r="AM12" s="112"/>
      <c r="AN12" s="112"/>
      <c r="AO12" s="112"/>
      <c r="AP12" s="112"/>
      <c r="AQ12" s="112">
        <f t="shared" ref="AQ12:AQ16" si="24">SUM(AR12:AX12)</f>
        <v>0</v>
      </c>
      <c r="AR12" s="99">
        <f t="shared" si="17"/>
        <v>0</v>
      </c>
      <c r="AS12" s="112"/>
      <c r="AT12" s="112"/>
      <c r="AU12" s="112"/>
      <c r="AV12" s="112"/>
      <c r="AW12" s="112"/>
      <c r="AX12" s="112"/>
      <c r="AY12" s="112">
        <f t="shared" ref="AY12:AY14" si="25">SUM(AZ12:BK12)</f>
        <v>0</v>
      </c>
      <c r="AZ12" s="112"/>
      <c r="BA12" s="99">
        <f t="shared" ref="BA12:BA14" si="26">SUM(BB12:BN12)</f>
        <v>0</v>
      </c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99"/>
      <c r="BP12" s="99"/>
    </row>
    <row r="13" s="85" customFormat="1" ht="31.5" customHeight="1" spans="1:68">
      <c r="A13" s="100" t="s">
        <v>88</v>
      </c>
      <c r="B13" s="100" t="s">
        <v>89</v>
      </c>
      <c r="C13" s="100" t="s">
        <v>248</v>
      </c>
      <c r="D13" s="98">
        <f t="shared" si="20"/>
        <v>700000</v>
      </c>
      <c r="E13" s="98"/>
      <c r="F13" s="105">
        <v>700000</v>
      </c>
      <c r="G13" s="99">
        <f t="shared" si="21"/>
        <v>1710000</v>
      </c>
      <c r="H13" s="99">
        <f t="shared" si="22"/>
        <v>0</v>
      </c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>
        <f t="shared" si="23"/>
        <v>1710000</v>
      </c>
      <c r="T13" s="112">
        <v>40000</v>
      </c>
      <c r="U13" s="112"/>
      <c r="V13" s="112"/>
      <c r="W13" s="112"/>
      <c r="X13" s="112"/>
      <c r="Y13" s="112"/>
      <c r="Z13" s="112">
        <v>50000</v>
      </c>
      <c r="AA13" s="112"/>
      <c r="AB13" s="112"/>
      <c r="AC13" s="112"/>
      <c r="AD13" s="112"/>
      <c r="AE13" s="112"/>
      <c r="AF13" s="112">
        <v>40000</v>
      </c>
      <c r="AG13" s="112"/>
      <c r="AH13" s="112"/>
      <c r="AI13" s="112">
        <v>180000</v>
      </c>
      <c r="AJ13" s="112"/>
      <c r="AK13" s="112">
        <v>65000</v>
      </c>
      <c r="AL13" s="112">
        <v>1135000</v>
      </c>
      <c r="AM13" s="112"/>
      <c r="AN13" s="112"/>
      <c r="AO13" s="112"/>
      <c r="AP13" s="112">
        <v>200000</v>
      </c>
      <c r="AQ13" s="112">
        <f t="shared" si="24"/>
        <v>0</v>
      </c>
      <c r="AR13" s="99">
        <f t="shared" si="17"/>
        <v>0</v>
      </c>
      <c r="AS13" s="112"/>
      <c r="AT13" s="112"/>
      <c r="AU13" s="112"/>
      <c r="AV13" s="112"/>
      <c r="AW13" s="112"/>
      <c r="AX13" s="112"/>
      <c r="AY13" s="112">
        <f t="shared" si="25"/>
        <v>0</v>
      </c>
      <c r="AZ13" s="112"/>
      <c r="BA13" s="99">
        <f t="shared" si="26"/>
        <v>0</v>
      </c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99"/>
      <c r="BP13" s="99"/>
    </row>
    <row r="14" s="85" customFormat="1" ht="31.5" customHeight="1" spans="1:68">
      <c r="A14" s="100" t="s">
        <v>88</v>
      </c>
      <c r="B14" s="100" t="s">
        <v>89</v>
      </c>
      <c r="C14" s="102" t="s">
        <v>249</v>
      </c>
      <c r="D14" s="98">
        <f t="shared" si="20"/>
        <v>3755000</v>
      </c>
      <c r="E14" s="98"/>
      <c r="F14" s="105">
        <v>3755000</v>
      </c>
      <c r="G14" s="99">
        <f t="shared" si="21"/>
        <v>1710000</v>
      </c>
      <c r="H14" s="99">
        <f t="shared" si="22"/>
        <v>0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>
        <f t="shared" si="23"/>
        <v>1710000</v>
      </c>
      <c r="T14" s="112">
        <v>40000</v>
      </c>
      <c r="U14" s="112"/>
      <c r="V14" s="112"/>
      <c r="W14" s="112"/>
      <c r="X14" s="112"/>
      <c r="Y14" s="112"/>
      <c r="Z14" s="112">
        <v>50000</v>
      </c>
      <c r="AA14" s="112"/>
      <c r="AB14" s="112"/>
      <c r="AC14" s="112"/>
      <c r="AD14" s="112"/>
      <c r="AE14" s="112"/>
      <c r="AF14" s="112">
        <v>40000</v>
      </c>
      <c r="AG14" s="112"/>
      <c r="AH14" s="112"/>
      <c r="AI14" s="112">
        <v>180000</v>
      </c>
      <c r="AJ14" s="112"/>
      <c r="AK14" s="112">
        <v>65000</v>
      </c>
      <c r="AL14" s="112">
        <v>1135000</v>
      </c>
      <c r="AM14" s="112"/>
      <c r="AN14" s="112"/>
      <c r="AO14" s="112"/>
      <c r="AP14" s="112">
        <v>200000</v>
      </c>
      <c r="AQ14" s="112">
        <f t="shared" si="24"/>
        <v>0</v>
      </c>
      <c r="AR14" s="99">
        <f t="shared" si="17"/>
        <v>0</v>
      </c>
      <c r="AS14" s="112"/>
      <c r="AT14" s="112"/>
      <c r="AU14" s="112"/>
      <c r="AV14" s="112"/>
      <c r="AW14" s="112"/>
      <c r="AX14" s="112"/>
      <c r="AY14" s="112">
        <f t="shared" si="25"/>
        <v>0</v>
      </c>
      <c r="AZ14" s="112"/>
      <c r="BA14" s="99">
        <f t="shared" si="26"/>
        <v>0</v>
      </c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99"/>
      <c r="BP14" s="99"/>
    </row>
    <row r="15" s="85" customFormat="1" ht="31.5" customHeight="1" spans="1:68">
      <c r="A15" s="100" t="s">
        <v>90</v>
      </c>
      <c r="B15" s="100" t="s">
        <v>91</v>
      </c>
      <c r="C15" s="100" t="s">
        <v>250</v>
      </c>
      <c r="D15" s="98">
        <f t="shared" si="20"/>
        <v>130000</v>
      </c>
      <c r="E15" s="98"/>
      <c r="F15" s="105">
        <v>130000</v>
      </c>
      <c r="G15" s="99">
        <f t="shared" si="21"/>
        <v>130000</v>
      </c>
      <c r="H15" s="99">
        <f t="shared" si="22"/>
        <v>0</v>
      </c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>
        <f t="shared" si="23"/>
        <v>0</v>
      </c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>
        <f t="shared" si="24"/>
        <v>0</v>
      </c>
      <c r="AR15" s="112"/>
      <c r="AS15" s="112"/>
      <c r="AT15" s="112"/>
      <c r="AU15" s="112"/>
      <c r="AV15" s="112"/>
      <c r="AW15" s="112"/>
      <c r="AX15" s="112"/>
      <c r="AY15" s="125"/>
      <c r="AZ15" s="112"/>
      <c r="BA15" s="99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25">
        <v>130000</v>
      </c>
      <c r="BO15" s="99"/>
      <c r="BP15" s="99"/>
    </row>
    <row r="16" s="85" customFormat="1" ht="31.5" customHeight="1" spans="1:68">
      <c r="A16" s="100" t="s">
        <v>92</v>
      </c>
      <c r="B16" s="100" t="s">
        <v>93</v>
      </c>
      <c r="C16" s="100" t="s">
        <v>251</v>
      </c>
      <c r="D16" s="98">
        <f t="shared" si="20"/>
        <v>220000</v>
      </c>
      <c r="E16" s="98"/>
      <c r="F16" s="105">
        <v>220000</v>
      </c>
      <c r="G16" s="99">
        <f t="shared" si="21"/>
        <v>220000</v>
      </c>
      <c r="H16" s="99">
        <f t="shared" si="22"/>
        <v>0</v>
      </c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>
        <f t="shared" si="23"/>
        <v>0</v>
      </c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>
        <f t="shared" si="24"/>
        <v>0</v>
      </c>
      <c r="AR16" s="112"/>
      <c r="AS16" s="112"/>
      <c r="AT16" s="112"/>
      <c r="AU16" s="112"/>
      <c r="AV16" s="112"/>
      <c r="AW16" s="112"/>
      <c r="AX16" s="112"/>
      <c r="AY16" s="125"/>
      <c r="AZ16" s="112"/>
      <c r="BA16" s="99">
        <f>SUM(BB16:BN16)</f>
        <v>0</v>
      </c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25"/>
      <c r="BO16" s="99">
        <v>220000</v>
      </c>
      <c r="BP16" s="99"/>
    </row>
    <row r="17" ht="33" customHeight="1" spans="1:68">
      <c r="A17" s="100" t="s">
        <v>92</v>
      </c>
      <c r="B17" s="100" t="s">
        <v>93</v>
      </c>
      <c r="C17" s="100" t="s">
        <v>252</v>
      </c>
      <c r="D17" s="98">
        <f t="shared" ref="D17" si="27">SUM(E17:F17)</f>
        <v>1610000</v>
      </c>
      <c r="E17" s="106"/>
      <c r="F17" s="105">
        <f t="shared" ref="F17:F21" si="28">SUM(G17)</f>
        <v>1610000</v>
      </c>
      <c r="G17" s="99">
        <f t="shared" ref="G17" si="29">SUM(H17+S17+AR17+BA17+BN17+BO17+BP17)</f>
        <v>1610000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99">
        <f t="shared" ref="S17" si="30">SUM(T17:AQ17)</f>
        <v>0</v>
      </c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25"/>
      <c r="AZ17" s="113"/>
      <c r="BA17" s="99">
        <f t="shared" ref="BA17" si="31">SUM(BC17:BN17)</f>
        <v>1610000</v>
      </c>
      <c r="BB17" s="106"/>
      <c r="BC17" s="126">
        <v>1610000</v>
      </c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06"/>
      <c r="BP17" s="106"/>
    </row>
    <row r="18" s="85" customFormat="1" ht="31.5" customHeight="1" spans="1:68">
      <c r="A18" s="100" t="s">
        <v>92</v>
      </c>
      <c r="B18" s="100" t="s">
        <v>93</v>
      </c>
      <c r="C18" s="100" t="s">
        <v>253</v>
      </c>
      <c r="D18" s="98">
        <f t="shared" ref="D18:D53" si="32">SUM(E18:F18)</f>
        <v>3100</v>
      </c>
      <c r="E18" s="98"/>
      <c r="F18" s="105">
        <f t="shared" si="28"/>
        <v>3100</v>
      </c>
      <c r="G18" s="99">
        <f t="shared" ref="G18:G53" si="33">SUM(H18+S18+AR18+BA18+BN18+BO18+BP18)</f>
        <v>3100</v>
      </c>
      <c r="H18" s="99">
        <f t="shared" ref="H18" si="34">SUM(I18:R18)</f>
        <v>0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>
        <f t="shared" ref="S18:S53" si="35">SUM(T18:AQ18)</f>
        <v>3100</v>
      </c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>
        <v>3100</v>
      </c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99">
        <f>SUM(BB18:BN18)</f>
        <v>0</v>
      </c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99"/>
      <c r="BP18" s="99"/>
    </row>
    <row r="19" ht="23.1" customHeight="1" spans="1:68">
      <c r="A19" s="100" t="s">
        <v>92</v>
      </c>
      <c r="B19" s="100" t="s">
        <v>93</v>
      </c>
      <c r="C19" s="100" t="s">
        <v>254</v>
      </c>
      <c r="D19" s="98">
        <f t="shared" si="32"/>
        <v>1362800</v>
      </c>
      <c r="E19" s="106"/>
      <c r="F19" s="105">
        <f t="shared" si="28"/>
        <v>1362800</v>
      </c>
      <c r="G19" s="99">
        <f t="shared" si="33"/>
        <v>1362800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99">
        <f t="shared" si="35"/>
        <v>0</v>
      </c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>
        <f t="shared" ref="AQ19" si="36">SUM(AR19:AX19)</f>
        <v>0</v>
      </c>
      <c r="AR19" s="112"/>
      <c r="AS19" s="112"/>
      <c r="AT19" s="112"/>
      <c r="AU19" s="112"/>
      <c r="AV19" s="112"/>
      <c r="AW19" s="112"/>
      <c r="AX19" s="112"/>
      <c r="AY19" s="125"/>
      <c r="AZ19" s="112"/>
      <c r="BA19" s="99">
        <f t="shared" ref="BA19" si="37">SUM(BC19:BN19)</f>
        <v>1362800</v>
      </c>
      <c r="BB19" s="106"/>
      <c r="BC19" s="127">
        <v>1362800</v>
      </c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06"/>
      <c r="BP19" s="106"/>
    </row>
    <row r="20" ht="23.1" customHeight="1" spans="1:68">
      <c r="A20" s="100" t="s">
        <v>92</v>
      </c>
      <c r="B20" s="100" t="s">
        <v>93</v>
      </c>
      <c r="C20" s="100" t="s">
        <v>255</v>
      </c>
      <c r="D20" s="98">
        <f t="shared" si="32"/>
        <v>360300</v>
      </c>
      <c r="E20" s="106"/>
      <c r="F20" s="105">
        <f t="shared" si="28"/>
        <v>360300</v>
      </c>
      <c r="G20" s="99">
        <f t="shared" si="33"/>
        <v>360300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99">
        <f t="shared" si="35"/>
        <v>0</v>
      </c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>
        <f t="shared" ref="AQ20:AQ33" si="38">SUM(AR20:AX20)</f>
        <v>0</v>
      </c>
      <c r="AR20" s="112"/>
      <c r="AS20" s="112"/>
      <c r="AT20" s="112"/>
      <c r="AU20" s="112"/>
      <c r="AV20" s="112"/>
      <c r="AW20" s="112"/>
      <c r="AX20" s="112"/>
      <c r="AY20" s="125"/>
      <c r="AZ20" s="112"/>
      <c r="BA20" s="99">
        <f t="shared" ref="BA20:BA53" si="39">SUM(BC20:BN20)</f>
        <v>360300</v>
      </c>
      <c r="BB20" s="106"/>
      <c r="BC20" s="127">
        <v>360300</v>
      </c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06"/>
      <c r="BP20" s="106"/>
    </row>
    <row r="21" ht="23.1" customHeight="1" spans="1:68">
      <c r="A21" s="100" t="s">
        <v>92</v>
      </c>
      <c r="B21" s="100" t="s">
        <v>93</v>
      </c>
      <c r="C21" s="100" t="s">
        <v>256</v>
      </c>
      <c r="D21" s="98">
        <f t="shared" si="32"/>
        <v>257800</v>
      </c>
      <c r="E21" s="106"/>
      <c r="F21" s="105">
        <f t="shared" si="28"/>
        <v>257800</v>
      </c>
      <c r="G21" s="99">
        <f t="shared" si="33"/>
        <v>257800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99">
        <f t="shared" si="35"/>
        <v>0</v>
      </c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>
        <f t="shared" si="38"/>
        <v>0</v>
      </c>
      <c r="AR21" s="112"/>
      <c r="AS21" s="112"/>
      <c r="AT21" s="112"/>
      <c r="AU21" s="112"/>
      <c r="AV21" s="112"/>
      <c r="AW21" s="112"/>
      <c r="AX21" s="112"/>
      <c r="AY21" s="125"/>
      <c r="AZ21" s="112"/>
      <c r="BA21" s="99">
        <f t="shared" si="39"/>
        <v>257800</v>
      </c>
      <c r="BB21" s="106"/>
      <c r="BC21" s="127">
        <v>257800</v>
      </c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06"/>
      <c r="BP21" s="106"/>
    </row>
    <row r="22" s="85" customFormat="1" ht="31.5" customHeight="1" spans="1:68">
      <c r="A22" s="100" t="s">
        <v>92</v>
      </c>
      <c r="B22" s="100" t="s">
        <v>93</v>
      </c>
      <c r="C22" s="100" t="s">
        <v>257</v>
      </c>
      <c r="D22" s="98">
        <f t="shared" si="32"/>
        <v>933800</v>
      </c>
      <c r="E22" s="98"/>
      <c r="F22" s="105">
        <v>933800</v>
      </c>
      <c r="G22" s="99">
        <f t="shared" si="33"/>
        <v>876800</v>
      </c>
      <c r="H22" s="99">
        <f t="shared" ref="H22:H27" si="40">SUM(I22:R22)</f>
        <v>0</v>
      </c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>
        <f t="shared" si="35"/>
        <v>0</v>
      </c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2">
        <f t="shared" si="38"/>
        <v>0</v>
      </c>
      <c r="AR22" s="114"/>
      <c r="AS22" s="114"/>
      <c r="AT22" s="114"/>
      <c r="AU22" s="114"/>
      <c r="AV22" s="114"/>
      <c r="AW22" s="114"/>
      <c r="AX22" s="114"/>
      <c r="AY22" s="125"/>
      <c r="AZ22" s="114"/>
      <c r="BA22" s="99">
        <f t="shared" si="39"/>
        <v>876800</v>
      </c>
      <c r="BB22" s="99"/>
      <c r="BC22" s="127">
        <v>876800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99"/>
      <c r="BP22" s="99"/>
    </row>
    <row r="23" s="85" customFormat="1" ht="31.5" customHeight="1" spans="1:68">
      <c r="A23" s="100" t="s">
        <v>92</v>
      </c>
      <c r="B23" s="100" t="s">
        <v>93</v>
      </c>
      <c r="C23" s="100" t="s">
        <v>258</v>
      </c>
      <c r="D23" s="98">
        <f t="shared" si="32"/>
        <v>229000</v>
      </c>
      <c r="E23" s="98"/>
      <c r="F23" s="105">
        <v>229000</v>
      </c>
      <c r="G23" s="99">
        <f t="shared" si="33"/>
        <v>219200</v>
      </c>
      <c r="H23" s="99">
        <f t="shared" si="40"/>
        <v>0</v>
      </c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>
        <f t="shared" si="35"/>
        <v>0</v>
      </c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>
        <f t="shared" si="38"/>
        <v>0</v>
      </c>
      <c r="AR23" s="112"/>
      <c r="AS23" s="112"/>
      <c r="AT23" s="112"/>
      <c r="AU23" s="112"/>
      <c r="AV23" s="112"/>
      <c r="AW23" s="112"/>
      <c r="AX23" s="112"/>
      <c r="AY23" s="125"/>
      <c r="AZ23" s="112"/>
      <c r="BA23" s="99">
        <f t="shared" si="39"/>
        <v>219200</v>
      </c>
      <c r="BB23" s="99"/>
      <c r="BC23" s="127">
        <v>219200</v>
      </c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99"/>
      <c r="BP23" s="99"/>
    </row>
    <row r="24" s="85" customFormat="1" ht="31.5" customHeight="1" spans="1:68">
      <c r="A24" s="100" t="s">
        <v>92</v>
      </c>
      <c r="B24" s="100" t="s">
        <v>93</v>
      </c>
      <c r="C24" s="100" t="s">
        <v>259</v>
      </c>
      <c r="D24" s="98">
        <f t="shared" si="32"/>
        <v>1633000</v>
      </c>
      <c r="E24" s="98"/>
      <c r="F24" s="105">
        <f t="shared" ref="F24:F28" si="41">SUM(G24)</f>
        <v>1633000</v>
      </c>
      <c r="G24" s="99">
        <f t="shared" si="33"/>
        <v>1633000</v>
      </c>
      <c r="H24" s="99">
        <f t="shared" si="40"/>
        <v>0</v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>
        <f t="shared" si="35"/>
        <v>0</v>
      </c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>
        <f t="shared" si="38"/>
        <v>0</v>
      </c>
      <c r="AR24" s="112"/>
      <c r="AS24" s="112"/>
      <c r="AT24" s="112"/>
      <c r="AU24" s="112"/>
      <c r="AV24" s="112"/>
      <c r="AW24" s="112"/>
      <c r="AX24" s="112"/>
      <c r="AY24" s="125"/>
      <c r="AZ24" s="112"/>
      <c r="BA24" s="99">
        <f t="shared" si="39"/>
        <v>1633000</v>
      </c>
      <c r="BB24" s="99"/>
      <c r="BC24" s="127">
        <v>1633000</v>
      </c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99"/>
      <c r="BP24" s="99"/>
    </row>
    <row r="25" s="85" customFormat="1" ht="31.5" customHeight="1" spans="1:68">
      <c r="A25" s="100" t="s">
        <v>92</v>
      </c>
      <c r="B25" s="100" t="s">
        <v>93</v>
      </c>
      <c r="C25" s="100" t="s">
        <v>260</v>
      </c>
      <c r="D25" s="98">
        <f t="shared" si="32"/>
        <v>101000</v>
      </c>
      <c r="E25" s="98"/>
      <c r="F25" s="105">
        <f t="shared" si="41"/>
        <v>101000</v>
      </c>
      <c r="G25" s="99">
        <f t="shared" si="33"/>
        <v>101000</v>
      </c>
      <c r="H25" s="99">
        <f t="shared" si="40"/>
        <v>0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>
        <f t="shared" si="35"/>
        <v>0</v>
      </c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>
        <f t="shared" si="38"/>
        <v>0</v>
      </c>
      <c r="AR25" s="112"/>
      <c r="AS25" s="112"/>
      <c r="AT25" s="112"/>
      <c r="AU25" s="112"/>
      <c r="AV25" s="112"/>
      <c r="AW25" s="112"/>
      <c r="AX25" s="112"/>
      <c r="AY25" s="125"/>
      <c r="AZ25" s="112"/>
      <c r="BA25" s="99">
        <f t="shared" si="39"/>
        <v>101000</v>
      </c>
      <c r="BB25" s="99"/>
      <c r="BC25" s="127">
        <v>101000</v>
      </c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99"/>
      <c r="BP25" s="99"/>
    </row>
    <row r="26" s="85" customFormat="1" ht="31.5" customHeight="1" spans="1:68">
      <c r="A26" s="100" t="s">
        <v>92</v>
      </c>
      <c r="B26" s="100" t="s">
        <v>93</v>
      </c>
      <c r="C26" s="100" t="s">
        <v>261</v>
      </c>
      <c r="D26" s="98">
        <f t="shared" si="32"/>
        <v>3495300</v>
      </c>
      <c r="E26" s="98"/>
      <c r="F26" s="105">
        <f t="shared" si="41"/>
        <v>3495300</v>
      </c>
      <c r="G26" s="99">
        <f t="shared" si="33"/>
        <v>3495300</v>
      </c>
      <c r="H26" s="99">
        <f t="shared" si="40"/>
        <v>0</v>
      </c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>
        <f t="shared" si="35"/>
        <v>0</v>
      </c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>
        <f t="shared" si="38"/>
        <v>0</v>
      </c>
      <c r="AR26" s="112"/>
      <c r="AS26" s="112"/>
      <c r="AT26" s="112"/>
      <c r="AU26" s="112"/>
      <c r="AV26" s="112"/>
      <c r="AW26" s="112"/>
      <c r="AX26" s="112"/>
      <c r="AY26" s="125"/>
      <c r="AZ26" s="112"/>
      <c r="BA26" s="99">
        <f t="shared" si="39"/>
        <v>3495300</v>
      </c>
      <c r="BB26" s="99"/>
      <c r="BC26" s="127">
        <v>3495300</v>
      </c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99"/>
      <c r="BP26" s="99"/>
    </row>
    <row r="27" s="85" customFormat="1" ht="31.5" customHeight="1" spans="1:68">
      <c r="A27" s="100" t="s">
        <v>92</v>
      </c>
      <c r="B27" s="100" t="s">
        <v>93</v>
      </c>
      <c r="C27" s="100" t="s">
        <v>262</v>
      </c>
      <c r="D27" s="98">
        <f t="shared" si="32"/>
        <v>197800</v>
      </c>
      <c r="E27" s="98"/>
      <c r="F27" s="105">
        <f t="shared" si="41"/>
        <v>197800</v>
      </c>
      <c r="G27" s="99">
        <f t="shared" si="33"/>
        <v>197800</v>
      </c>
      <c r="H27" s="99">
        <f t="shared" si="40"/>
        <v>0</v>
      </c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>
        <f t="shared" si="35"/>
        <v>0</v>
      </c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>
        <f t="shared" si="38"/>
        <v>0</v>
      </c>
      <c r="AR27" s="112"/>
      <c r="AS27" s="112"/>
      <c r="AT27" s="112"/>
      <c r="AU27" s="112"/>
      <c r="AV27" s="112"/>
      <c r="AW27" s="112"/>
      <c r="AX27" s="112"/>
      <c r="AY27" s="125"/>
      <c r="AZ27" s="112"/>
      <c r="BA27" s="99">
        <f t="shared" si="39"/>
        <v>197800</v>
      </c>
      <c r="BB27" s="99"/>
      <c r="BC27" s="127">
        <v>197800</v>
      </c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99"/>
      <c r="BP27" s="99"/>
    </row>
    <row r="28" ht="23.1" customHeight="1" spans="1:68">
      <c r="A28" s="100" t="s">
        <v>92</v>
      </c>
      <c r="B28" s="100" t="s">
        <v>93</v>
      </c>
      <c r="C28" s="100" t="s">
        <v>263</v>
      </c>
      <c r="D28" s="98">
        <f t="shared" si="32"/>
        <v>181100</v>
      </c>
      <c r="E28" s="106"/>
      <c r="F28" s="105">
        <f t="shared" si="41"/>
        <v>181100</v>
      </c>
      <c r="G28" s="99">
        <f t="shared" si="33"/>
        <v>181100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99">
        <f t="shared" si="35"/>
        <v>0</v>
      </c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>
        <f t="shared" si="38"/>
        <v>0</v>
      </c>
      <c r="AR28" s="112"/>
      <c r="AS28" s="112"/>
      <c r="AT28" s="112"/>
      <c r="AU28" s="112"/>
      <c r="AV28" s="112"/>
      <c r="AW28" s="112"/>
      <c r="AX28" s="112"/>
      <c r="AY28" s="125"/>
      <c r="AZ28" s="112"/>
      <c r="BA28" s="99">
        <f t="shared" si="39"/>
        <v>181100</v>
      </c>
      <c r="BB28" s="106"/>
      <c r="BC28" s="127">
        <v>181100</v>
      </c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06"/>
      <c r="BP28" s="106"/>
    </row>
    <row r="29" ht="23.1" customHeight="1" spans="1:68">
      <c r="A29" s="100" t="s">
        <v>92</v>
      </c>
      <c r="B29" s="100" t="s">
        <v>93</v>
      </c>
      <c r="C29" s="100" t="s">
        <v>264</v>
      </c>
      <c r="D29" s="98">
        <f t="shared" si="32"/>
        <v>7138900</v>
      </c>
      <c r="E29" s="106"/>
      <c r="F29" s="105">
        <v>7138900</v>
      </c>
      <c r="G29" s="99">
        <f t="shared" si="33"/>
        <v>7141700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99">
        <f t="shared" si="35"/>
        <v>0</v>
      </c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>
        <f t="shared" si="38"/>
        <v>0</v>
      </c>
      <c r="AR29" s="112"/>
      <c r="AS29" s="112"/>
      <c r="AT29" s="112"/>
      <c r="AU29" s="112"/>
      <c r="AV29" s="112"/>
      <c r="AW29" s="112"/>
      <c r="AX29" s="112"/>
      <c r="AY29" s="125"/>
      <c r="AZ29" s="112"/>
      <c r="BA29" s="99">
        <f t="shared" si="39"/>
        <v>7141700</v>
      </c>
      <c r="BB29" s="106"/>
      <c r="BC29" s="127">
        <v>7141700</v>
      </c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06"/>
      <c r="BP29" s="106"/>
    </row>
    <row r="30" ht="23.1" customHeight="1" spans="1:68">
      <c r="A30" s="100" t="s">
        <v>92</v>
      </c>
      <c r="B30" s="100" t="s">
        <v>93</v>
      </c>
      <c r="C30" s="100" t="s">
        <v>265</v>
      </c>
      <c r="D30" s="98">
        <f t="shared" si="32"/>
        <v>6050100</v>
      </c>
      <c r="E30" s="106"/>
      <c r="F30" s="105">
        <f t="shared" ref="F30:F32" si="42">SUM(G30)</f>
        <v>6050100</v>
      </c>
      <c r="G30" s="99">
        <f t="shared" si="33"/>
        <v>6050100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99">
        <f t="shared" si="35"/>
        <v>0</v>
      </c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>
        <f t="shared" si="38"/>
        <v>0</v>
      </c>
      <c r="AR30" s="112"/>
      <c r="AS30" s="112"/>
      <c r="AT30" s="112"/>
      <c r="AU30" s="112"/>
      <c r="AV30" s="112"/>
      <c r="AW30" s="112"/>
      <c r="AX30" s="112"/>
      <c r="AY30" s="125"/>
      <c r="AZ30" s="112"/>
      <c r="BA30" s="99">
        <f t="shared" si="39"/>
        <v>6050100</v>
      </c>
      <c r="BB30" s="106"/>
      <c r="BC30" s="127">
        <v>6050100</v>
      </c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06"/>
      <c r="BP30" s="106"/>
    </row>
    <row r="31" ht="23.1" customHeight="1" spans="1:68">
      <c r="A31" s="100" t="s">
        <v>92</v>
      </c>
      <c r="B31" s="100" t="s">
        <v>93</v>
      </c>
      <c r="C31" s="100" t="s">
        <v>266</v>
      </c>
      <c r="D31" s="98">
        <f t="shared" si="32"/>
        <v>400200</v>
      </c>
      <c r="E31" s="106"/>
      <c r="F31" s="105">
        <f t="shared" si="42"/>
        <v>400200</v>
      </c>
      <c r="G31" s="99">
        <f t="shared" si="33"/>
        <v>400200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99">
        <f t="shared" si="35"/>
        <v>0</v>
      </c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>
        <f t="shared" si="38"/>
        <v>0</v>
      </c>
      <c r="AR31" s="112"/>
      <c r="AS31" s="112"/>
      <c r="AT31" s="112"/>
      <c r="AU31" s="112"/>
      <c r="AV31" s="112"/>
      <c r="AW31" s="112"/>
      <c r="AX31" s="112"/>
      <c r="AY31" s="125"/>
      <c r="AZ31" s="112"/>
      <c r="BA31" s="99">
        <f t="shared" si="39"/>
        <v>400200</v>
      </c>
      <c r="BB31" s="106"/>
      <c r="BC31" s="127">
        <v>400200</v>
      </c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06"/>
      <c r="BP31" s="106"/>
    </row>
    <row r="32" ht="23.1" customHeight="1" spans="1:68">
      <c r="A32" s="100" t="s">
        <v>92</v>
      </c>
      <c r="B32" s="100" t="s">
        <v>93</v>
      </c>
      <c r="C32" s="100" t="s">
        <v>267</v>
      </c>
      <c r="D32" s="98">
        <f t="shared" si="32"/>
        <v>378900</v>
      </c>
      <c r="E32" s="106"/>
      <c r="F32" s="105">
        <f t="shared" si="42"/>
        <v>378900</v>
      </c>
      <c r="G32" s="99">
        <f t="shared" si="33"/>
        <v>378900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99">
        <f t="shared" si="35"/>
        <v>0</v>
      </c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>
        <f t="shared" si="38"/>
        <v>0</v>
      </c>
      <c r="AR32" s="112"/>
      <c r="AS32" s="112"/>
      <c r="AT32" s="112"/>
      <c r="AU32" s="112"/>
      <c r="AV32" s="112"/>
      <c r="AW32" s="112"/>
      <c r="AX32" s="112"/>
      <c r="AY32" s="125"/>
      <c r="AZ32" s="112"/>
      <c r="BA32" s="99">
        <f t="shared" si="39"/>
        <v>378900</v>
      </c>
      <c r="BB32" s="106"/>
      <c r="BC32" s="127">
        <v>378900</v>
      </c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06"/>
      <c r="BP32" s="106"/>
    </row>
    <row r="33" ht="23.1" customHeight="1" spans="1:68">
      <c r="A33" s="100" t="s">
        <v>92</v>
      </c>
      <c r="B33" s="100" t="s">
        <v>93</v>
      </c>
      <c r="C33" s="100" t="s">
        <v>268</v>
      </c>
      <c r="D33" s="98">
        <f t="shared" si="32"/>
        <v>595700</v>
      </c>
      <c r="E33" s="106"/>
      <c r="F33" s="105">
        <v>595700</v>
      </c>
      <c r="G33" s="99">
        <f t="shared" si="33"/>
        <v>392200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99">
        <f t="shared" si="35"/>
        <v>0</v>
      </c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>
        <f t="shared" si="38"/>
        <v>0</v>
      </c>
      <c r="AR33" s="112"/>
      <c r="AS33" s="112"/>
      <c r="AT33" s="112"/>
      <c r="AU33" s="112"/>
      <c r="AV33" s="112"/>
      <c r="AW33" s="112"/>
      <c r="AX33" s="112"/>
      <c r="AY33" s="125"/>
      <c r="AZ33" s="112"/>
      <c r="BA33" s="99">
        <f t="shared" si="39"/>
        <v>392200</v>
      </c>
      <c r="BB33" s="106"/>
      <c r="BC33" s="127">
        <v>392200</v>
      </c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06"/>
      <c r="BP33" s="106"/>
    </row>
    <row r="34" ht="23.1" customHeight="1" spans="1:68">
      <c r="A34" s="100" t="s">
        <v>92</v>
      </c>
      <c r="B34" s="100" t="s">
        <v>93</v>
      </c>
      <c r="C34" s="100" t="s">
        <v>269</v>
      </c>
      <c r="D34" s="98">
        <f t="shared" si="32"/>
        <v>327600</v>
      </c>
      <c r="E34" s="106"/>
      <c r="F34" s="105">
        <f t="shared" ref="F34:F36" si="43">SUM(G34)</f>
        <v>327600</v>
      </c>
      <c r="G34" s="99">
        <f t="shared" si="33"/>
        <v>327600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99">
        <f t="shared" si="35"/>
        <v>0</v>
      </c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25"/>
      <c r="AZ34" s="113"/>
      <c r="BA34" s="99">
        <f t="shared" si="39"/>
        <v>327600</v>
      </c>
      <c r="BB34" s="106"/>
      <c r="BC34" s="127">
        <v>327600</v>
      </c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06"/>
      <c r="BP34" s="106"/>
    </row>
    <row r="35" ht="23.1" customHeight="1" spans="1:68">
      <c r="A35" s="100" t="s">
        <v>92</v>
      </c>
      <c r="B35" s="100" t="s">
        <v>93</v>
      </c>
      <c r="C35" s="100" t="s">
        <v>270</v>
      </c>
      <c r="D35" s="98">
        <f t="shared" si="32"/>
        <v>6020000</v>
      </c>
      <c r="E35" s="106"/>
      <c r="F35" s="105">
        <f t="shared" si="43"/>
        <v>6020000</v>
      </c>
      <c r="G35" s="99">
        <f t="shared" si="33"/>
        <v>6020000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99">
        <f t="shared" si="35"/>
        <v>0</v>
      </c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>
        <f t="shared" ref="AQ35" si="44">SUM(AR35:AX35)</f>
        <v>0</v>
      </c>
      <c r="AR35" s="112"/>
      <c r="AS35" s="112"/>
      <c r="AT35" s="112"/>
      <c r="AU35" s="112"/>
      <c r="AV35" s="112"/>
      <c r="AW35" s="112"/>
      <c r="AX35" s="112"/>
      <c r="AY35" s="125"/>
      <c r="AZ35" s="112"/>
      <c r="BA35" s="99">
        <f t="shared" si="39"/>
        <v>6020000</v>
      </c>
      <c r="BB35" s="106"/>
      <c r="BC35" s="127">
        <v>6020000</v>
      </c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06"/>
      <c r="BP35" s="106"/>
    </row>
    <row r="36" ht="23.1" customHeight="1" spans="1:68">
      <c r="A36" s="100" t="s">
        <v>92</v>
      </c>
      <c r="B36" s="100" t="s">
        <v>93</v>
      </c>
      <c r="C36" s="100" t="s">
        <v>271</v>
      </c>
      <c r="D36" s="98">
        <f t="shared" si="32"/>
        <v>5272800</v>
      </c>
      <c r="E36" s="106"/>
      <c r="F36" s="105">
        <f t="shared" si="43"/>
        <v>5272800</v>
      </c>
      <c r="G36" s="99">
        <f t="shared" si="33"/>
        <v>5272800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99">
        <f t="shared" si="35"/>
        <v>0</v>
      </c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>
        <f t="shared" ref="AQ36:AQ43" si="45">SUM(AR36:AX36)</f>
        <v>0</v>
      </c>
      <c r="AR36" s="112"/>
      <c r="AS36" s="112"/>
      <c r="AT36" s="112"/>
      <c r="AU36" s="112"/>
      <c r="AV36" s="112"/>
      <c r="AW36" s="112"/>
      <c r="AX36" s="112"/>
      <c r="AY36" s="125"/>
      <c r="AZ36" s="112"/>
      <c r="BA36" s="99">
        <f t="shared" si="39"/>
        <v>5272800</v>
      </c>
      <c r="BB36" s="106"/>
      <c r="BC36" s="127">
        <v>5272800</v>
      </c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06"/>
      <c r="BP36" s="106"/>
    </row>
    <row r="37" ht="23.1" customHeight="1" spans="1:68">
      <c r="A37" s="100" t="s">
        <v>92</v>
      </c>
      <c r="B37" s="100" t="s">
        <v>93</v>
      </c>
      <c r="C37" s="100" t="s">
        <v>272</v>
      </c>
      <c r="D37" s="98">
        <f t="shared" si="32"/>
        <v>4363200</v>
      </c>
      <c r="E37" s="106"/>
      <c r="F37" s="105">
        <v>4363200</v>
      </c>
      <c r="G37" s="99">
        <f t="shared" si="33"/>
        <v>4363200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99">
        <f t="shared" si="35"/>
        <v>0</v>
      </c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>
        <f t="shared" si="45"/>
        <v>0</v>
      </c>
      <c r="AR37" s="112"/>
      <c r="AS37" s="112"/>
      <c r="AT37" s="112"/>
      <c r="AU37" s="112"/>
      <c r="AV37" s="112"/>
      <c r="AW37" s="112"/>
      <c r="AX37" s="112"/>
      <c r="AY37" s="125"/>
      <c r="AZ37" s="112"/>
      <c r="BA37" s="99">
        <f t="shared" si="39"/>
        <v>4363200</v>
      </c>
      <c r="BB37" s="106"/>
      <c r="BC37" s="105">
        <v>4363200</v>
      </c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06"/>
      <c r="BP37" s="106"/>
    </row>
    <row r="38" ht="23.1" customHeight="1" spans="1:68">
      <c r="A38" s="100" t="s">
        <v>92</v>
      </c>
      <c r="B38" s="100" t="s">
        <v>93</v>
      </c>
      <c r="C38" s="100" t="s">
        <v>273</v>
      </c>
      <c r="D38" s="98">
        <f t="shared" si="32"/>
        <v>840000</v>
      </c>
      <c r="E38" s="106"/>
      <c r="F38" s="105">
        <f t="shared" ref="F38:F42" si="46">SUM(G38)</f>
        <v>840000</v>
      </c>
      <c r="G38" s="99">
        <f t="shared" si="33"/>
        <v>840000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99">
        <f t="shared" si="35"/>
        <v>0</v>
      </c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>
        <f t="shared" si="45"/>
        <v>0</v>
      </c>
      <c r="AR38" s="112"/>
      <c r="AS38" s="112"/>
      <c r="AT38" s="112"/>
      <c r="AU38" s="112"/>
      <c r="AV38" s="112"/>
      <c r="AW38" s="112"/>
      <c r="AX38" s="112"/>
      <c r="AY38" s="125"/>
      <c r="AZ38" s="112"/>
      <c r="BA38" s="99">
        <f t="shared" si="39"/>
        <v>840000</v>
      </c>
      <c r="BB38" s="106"/>
      <c r="BC38" s="127">
        <v>840000</v>
      </c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06"/>
      <c r="BP38" s="106"/>
    </row>
    <row r="39" ht="23.1" customHeight="1" spans="1:68">
      <c r="A39" s="100" t="s">
        <v>92</v>
      </c>
      <c r="B39" s="100" t="s">
        <v>93</v>
      </c>
      <c r="C39" s="100" t="s">
        <v>274</v>
      </c>
      <c r="D39" s="98">
        <f t="shared" si="32"/>
        <v>153200</v>
      </c>
      <c r="E39" s="106"/>
      <c r="F39" s="105">
        <f t="shared" si="46"/>
        <v>153200</v>
      </c>
      <c r="G39" s="99">
        <f t="shared" si="33"/>
        <v>153200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99">
        <f t="shared" si="35"/>
        <v>0</v>
      </c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>
        <f t="shared" si="45"/>
        <v>0</v>
      </c>
      <c r="AR39" s="112"/>
      <c r="AS39" s="112"/>
      <c r="AT39" s="112"/>
      <c r="AU39" s="112"/>
      <c r="AV39" s="112"/>
      <c r="AW39" s="112"/>
      <c r="AX39" s="112"/>
      <c r="AY39" s="125"/>
      <c r="AZ39" s="112"/>
      <c r="BA39" s="99">
        <f t="shared" si="39"/>
        <v>153200</v>
      </c>
      <c r="BB39" s="106"/>
      <c r="BC39" s="127">
        <v>153200</v>
      </c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06"/>
      <c r="BP39" s="106"/>
    </row>
    <row r="40" ht="23.1" customHeight="1" spans="1:68">
      <c r="A40" s="100" t="s">
        <v>92</v>
      </c>
      <c r="B40" s="100" t="s">
        <v>93</v>
      </c>
      <c r="C40" s="100" t="s">
        <v>275</v>
      </c>
      <c r="D40" s="98">
        <f t="shared" si="32"/>
        <v>61900</v>
      </c>
      <c r="E40" s="106"/>
      <c r="F40" s="105">
        <f t="shared" si="46"/>
        <v>61900</v>
      </c>
      <c r="G40" s="99">
        <f t="shared" si="33"/>
        <v>61900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99">
        <f t="shared" si="35"/>
        <v>0</v>
      </c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>
        <f t="shared" si="45"/>
        <v>0</v>
      </c>
      <c r="AR40" s="112"/>
      <c r="AS40" s="112"/>
      <c r="AT40" s="112"/>
      <c r="AU40" s="112"/>
      <c r="AV40" s="112"/>
      <c r="AW40" s="112"/>
      <c r="AX40" s="112"/>
      <c r="AY40" s="125"/>
      <c r="AZ40" s="112"/>
      <c r="BA40" s="99">
        <f t="shared" si="39"/>
        <v>61900</v>
      </c>
      <c r="BB40" s="106"/>
      <c r="BC40" s="127">
        <v>61900</v>
      </c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06"/>
      <c r="BP40" s="106"/>
    </row>
    <row r="41" ht="23.1" customHeight="1" spans="1:68">
      <c r="A41" s="100" t="s">
        <v>92</v>
      </c>
      <c r="B41" s="100" t="s">
        <v>93</v>
      </c>
      <c r="C41" s="100" t="s">
        <v>276</v>
      </c>
      <c r="D41" s="98">
        <f t="shared" si="32"/>
        <v>79600</v>
      </c>
      <c r="E41" s="106"/>
      <c r="F41" s="105">
        <f t="shared" si="46"/>
        <v>79600</v>
      </c>
      <c r="G41" s="99">
        <f t="shared" si="33"/>
        <v>79600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99">
        <f t="shared" si="35"/>
        <v>0</v>
      </c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>
        <f t="shared" si="45"/>
        <v>0</v>
      </c>
      <c r="AR41" s="112"/>
      <c r="AS41" s="112"/>
      <c r="AT41" s="112"/>
      <c r="AU41" s="112"/>
      <c r="AV41" s="112"/>
      <c r="AW41" s="112"/>
      <c r="AX41" s="112"/>
      <c r="AY41" s="125"/>
      <c r="AZ41" s="112"/>
      <c r="BA41" s="99">
        <f t="shared" si="39"/>
        <v>79600</v>
      </c>
      <c r="BB41" s="106"/>
      <c r="BC41" s="127">
        <v>79600</v>
      </c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06"/>
      <c r="BP41" s="106"/>
    </row>
    <row r="42" ht="23.1" customHeight="1" spans="1:68">
      <c r="A42" s="100" t="s">
        <v>92</v>
      </c>
      <c r="B42" s="100" t="s">
        <v>93</v>
      </c>
      <c r="C42" s="100" t="s">
        <v>277</v>
      </c>
      <c r="D42" s="98">
        <f t="shared" si="32"/>
        <v>180000</v>
      </c>
      <c r="E42" s="106"/>
      <c r="F42" s="105">
        <f t="shared" si="46"/>
        <v>180000</v>
      </c>
      <c r="G42" s="99">
        <f t="shared" si="33"/>
        <v>180000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99">
        <f t="shared" si="35"/>
        <v>0</v>
      </c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>
        <f t="shared" si="45"/>
        <v>0</v>
      </c>
      <c r="AR42" s="112"/>
      <c r="AS42" s="112"/>
      <c r="AT42" s="112"/>
      <c r="AU42" s="112"/>
      <c r="AV42" s="112"/>
      <c r="AW42" s="112"/>
      <c r="AX42" s="112"/>
      <c r="AY42" s="125"/>
      <c r="AZ42" s="112"/>
      <c r="BA42" s="99">
        <f t="shared" si="39"/>
        <v>180000</v>
      </c>
      <c r="BB42" s="106"/>
      <c r="BC42" s="127">
        <v>180000</v>
      </c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06"/>
      <c r="BP42" s="106"/>
    </row>
    <row r="43" ht="23.1" customHeight="1" spans="1:68">
      <c r="A43" s="100" t="s">
        <v>92</v>
      </c>
      <c r="B43" s="100" t="s">
        <v>93</v>
      </c>
      <c r="C43" s="100" t="s">
        <v>278</v>
      </c>
      <c r="D43" s="98">
        <f t="shared" si="32"/>
        <v>383000</v>
      </c>
      <c r="E43" s="106"/>
      <c r="F43" s="98">
        <v>383000</v>
      </c>
      <c r="G43" s="99">
        <f t="shared" si="33"/>
        <v>650500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99">
        <f t="shared" si="35"/>
        <v>0</v>
      </c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>
        <f t="shared" si="45"/>
        <v>0</v>
      </c>
      <c r="AR43" s="112"/>
      <c r="AS43" s="112"/>
      <c r="AT43" s="112"/>
      <c r="AU43" s="112"/>
      <c r="AV43" s="112"/>
      <c r="AW43" s="112"/>
      <c r="AX43" s="112"/>
      <c r="AY43" s="125"/>
      <c r="AZ43" s="112"/>
      <c r="BA43" s="99">
        <f t="shared" si="39"/>
        <v>650500</v>
      </c>
      <c r="BB43" s="106"/>
      <c r="BC43" s="98">
        <v>650500</v>
      </c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06"/>
      <c r="BP43" s="106"/>
    </row>
    <row r="44" ht="23.1" customHeight="1" spans="1:68">
      <c r="A44" s="100" t="s">
        <v>92</v>
      </c>
      <c r="B44" s="100" t="s">
        <v>93</v>
      </c>
      <c r="C44" s="100" t="s">
        <v>279</v>
      </c>
      <c r="D44" s="98">
        <f t="shared" si="32"/>
        <v>1240900</v>
      </c>
      <c r="E44" s="106"/>
      <c r="F44" s="98">
        <f t="shared" ref="F44:F46" si="47">SUM(G44)</f>
        <v>1240900</v>
      </c>
      <c r="G44" s="99">
        <f t="shared" si="33"/>
        <v>1240900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99">
        <f t="shared" si="35"/>
        <v>0</v>
      </c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25"/>
      <c r="AZ44" s="113"/>
      <c r="BA44" s="99">
        <f t="shared" si="39"/>
        <v>1240900</v>
      </c>
      <c r="BB44" s="106"/>
      <c r="BC44" s="128">
        <v>1240900</v>
      </c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06"/>
      <c r="BP44" s="106"/>
    </row>
    <row r="45" ht="23.1" customHeight="1" spans="1:68">
      <c r="A45" s="100" t="s">
        <v>92</v>
      </c>
      <c r="B45" s="100" t="s">
        <v>93</v>
      </c>
      <c r="C45" s="100" t="s">
        <v>280</v>
      </c>
      <c r="D45" s="98">
        <f t="shared" si="32"/>
        <v>2915000</v>
      </c>
      <c r="E45" s="106"/>
      <c r="F45" s="98">
        <f t="shared" si="47"/>
        <v>2915000</v>
      </c>
      <c r="G45" s="99">
        <f t="shared" si="33"/>
        <v>2915000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99">
        <f t="shared" si="35"/>
        <v>0</v>
      </c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25"/>
      <c r="AZ45" s="113"/>
      <c r="BA45" s="99">
        <f t="shared" si="39"/>
        <v>2915000</v>
      </c>
      <c r="BB45" s="106"/>
      <c r="BC45" s="128">
        <v>2915000</v>
      </c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06"/>
      <c r="BP45" s="106"/>
    </row>
    <row r="46" ht="23.1" customHeight="1" spans="1:68">
      <c r="A46" s="100" t="s">
        <v>92</v>
      </c>
      <c r="B46" s="100" t="s">
        <v>93</v>
      </c>
      <c r="C46" s="100" t="s">
        <v>281</v>
      </c>
      <c r="D46" s="98">
        <f t="shared" si="32"/>
        <v>2140000</v>
      </c>
      <c r="E46" s="106"/>
      <c r="F46" s="98">
        <f t="shared" si="47"/>
        <v>2140000</v>
      </c>
      <c r="G46" s="99">
        <f t="shared" si="33"/>
        <v>2140000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99">
        <f t="shared" si="35"/>
        <v>0</v>
      </c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25"/>
      <c r="AZ46" s="113"/>
      <c r="BA46" s="99">
        <f t="shared" si="39"/>
        <v>2140000</v>
      </c>
      <c r="BB46" s="106"/>
      <c r="BC46" s="128">
        <v>2140000</v>
      </c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06"/>
      <c r="BP46" s="106"/>
    </row>
    <row r="47" ht="23.1" customHeight="1" spans="1:68">
      <c r="A47" s="100" t="s">
        <v>92</v>
      </c>
      <c r="B47" s="100" t="s">
        <v>93</v>
      </c>
      <c r="C47" s="100" t="s">
        <v>282</v>
      </c>
      <c r="D47" s="98">
        <f t="shared" si="32"/>
        <v>1638000</v>
      </c>
      <c r="E47" s="106"/>
      <c r="F47" s="98">
        <v>1638000</v>
      </c>
      <c r="G47" s="99">
        <f t="shared" si="33"/>
        <v>2900000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99">
        <f t="shared" si="35"/>
        <v>0</v>
      </c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25"/>
      <c r="AZ47" s="113"/>
      <c r="BA47" s="99">
        <f t="shared" si="39"/>
        <v>2900000</v>
      </c>
      <c r="BB47" s="106"/>
      <c r="BC47" s="128">
        <v>2900000</v>
      </c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06"/>
      <c r="BP47" s="106"/>
    </row>
    <row r="48" ht="23.1" customHeight="1" spans="1:68">
      <c r="A48" s="100" t="s">
        <v>92</v>
      </c>
      <c r="B48" s="100" t="s">
        <v>93</v>
      </c>
      <c r="C48" s="100" t="s">
        <v>283</v>
      </c>
      <c r="D48" s="98">
        <f t="shared" si="32"/>
        <v>2050000</v>
      </c>
      <c r="E48" s="106"/>
      <c r="F48" s="98">
        <v>2050000</v>
      </c>
      <c r="G48" s="99">
        <f t="shared" si="33"/>
        <v>1850000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99">
        <f t="shared" si="35"/>
        <v>0</v>
      </c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25"/>
      <c r="AZ48" s="113"/>
      <c r="BA48" s="99">
        <f t="shared" si="39"/>
        <v>1850000</v>
      </c>
      <c r="BB48" s="106"/>
      <c r="BC48" s="128">
        <v>1850000</v>
      </c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06"/>
      <c r="BP48" s="106"/>
    </row>
    <row r="49" ht="23.1" customHeight="1" spans="1:68">
      <c r="A49" s="100" t="s">
        <v>92</v>
      </c>
      <c r="B49" s="100" t="s">
        <v>93</v>
      </c>
      <c r="C49" s="100" t="s">
        <v>284</v>
      </c>
      <c r="D49" s="98">
        <f t="shared" si="32"/>
        <v>2200000</v>
      </c>
      <c r="E49" s="106"/>
      <c r="F49" s="98">
        <v>2200000</v>
      </c>
      <c r="G49" s="99">
        <f t="shared" si="33"/>
        <v>1800000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99">
        <f t="shared" si="35"/>
        <v>0</v>
      </c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25"/>
      <c r="AZ49" s="113"/>
      <c r="BA49" s="99">
        <f t="shared" si="39"/>
        <v>1800000</v>
      </c>
      <c r="BB49" s="106"/>
      <c r="BC49" s="128">
        <v>1800000</v>
      </c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06"/>
      <c r="BP49" s="106"/>
    </row>
    <row r="50" ht="23.1" customHeight="1" spans="1:68">
      <c r="A50" s="100" t="s">
        <v>92</v>
      </c>
      <c r="B50" s="100" t="s">
        <v>93</v>
      </c>
      <c r="C50" s="100" t="s">
        <v>285</v>
      </c>
      <c r="D50" s="98">
        <f t="shared" si="32"/>
        <v>298500</v>
      </c>
      <c r="E50" s="106"/>
      <c r="F50" s="98">
        <f t="shared" ref="F50:F51" si="48">SUM(G50)</f>
        <v>298500</v>
      </c>
      <c r="G50" s="99">
        <f t="shared" si="33"/>
        <v>298500</v>
      </c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99">
        <f t="shared" si="35"/>
        <v>0</v>
      </c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25"/>
      <c r="AZ50" s="113"/>
      <c r="BA50" s="99">
        <f t="shared" si="39"/>
        <v>298500</v>
      </c>
      <c r="BB50" s="106"/>
      <c r="BC50" s="128">
        <v>298500</v>
      </c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06"/>
      <c r="BP50" s="106"/>
    </row>
    <row r="51" ht="23.1" customHeight="1" spans="1:68">
      <c r="A51" s="100" t="s">
        <v>92</v>
      </c>
      <c r="B51" s="100" t="s">
        <v>93</v>
      </c>
      <c r="C51" s="100" t="s">
        <v>286</v>
      </c>
      <c r="D51" s="98">
        <f t="shared" si="32"/>
        <v>295000</v>
      </c>
      <c r="E51" s="106"/>
      <c r="F51" s="98">
        <f t="shared" si="48"/>
        <v>295000</v>
      </c>
      <c r="G51" s="99">
        <f t="shared" si="33"/>
        <v>295000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99">
        <f t="shared" si="35"/>
        <v>0</v>
      </c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25"/>
      <c r="AZ51" s="113"/>
      <c r="BA51" s="99">
        <f t="shared" si="39"/>
        <v>295000</v>
      </c>
      <c r="BB51" s="106"/>
      <c r="BC51" s="128">
        <v>295000</v>
      </c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06"/>
      <c r="BP51" s="106"/>
    </row>
    <row r="52" ht="23.1" customHeight="1" spans="1:68">
      <c r="A52" s="100" t="s">
        <v>92</v>
      </c>
      <c r="B52" s="100" t="s">
        <v>93</v>
      </c>
      <c r="C52" s="100" t="s">
        <v>287</v>
      </c>
      <c r="D52" s="98">
        <f t="shared" si="32"/>
        <v>1200000</v>
      </c>
      <c r="E52" s="106"/>
      <c r="F52" s="98">
        <v>1200000</v>
      </c>
      <c r="G52" s="99">
        <f t="shared" si="33"/>
        <v>1800000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99">
        <f t="shared" si="35"/>
        <v>0</v>
      </c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25"/>
      <c r="AZ52" s="113"/>
      <c r="BA52" s="99">
        <f t="shared" si="39"/>
        <v>1800000</v>
      </c>
      <c r="BB52" s="106"/>
      <c r="BC52" s="128">
        <v>1800000</v>
      </c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06"/>
      <c r="BP52" s="106"/>
    </row>
    <row r="53" ht="23.1" customHeight="1" spans="1:68">
      <c r="A53" s="100" t="s">
        <v>92</v>
      </c>
      <c r="B53" s="100" t="s">
        <v>93</v>
      </c>
      <c r="C53" s="100" t="s">
        <v>288</v>
      </c>
      <c r="D53" s="98">
        <f t="shared" si="32"/>
        <v>250000</v>
      </c>
      <c r="E53" s="106"/>
      <c r="F53" s="98">
        <f>SUM(G53)</f>
        <v>250000</v>
      </c>
      <c r="G53" s="99">
        <f t="shared" si="33"/>
        <v>250000</v>
      </c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99">
        <f t="shared" si="35"/>
        <v>0</v>
      </c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25"/>
      <c r="AZ53" s="113"/>
      <c r="BA53" s="99">
        <f t="shared" si="39"/>
        <v>250000</v>
      </c>
      <c r="BB53" s="106"/>
      <c r="BC53" s="128">
        <v>250000</v>
      </c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06"/>
      <c r="BP53" s="106"/>
    </row>
  </sheetData>
  <mergeCells count="23">
    <mergeCell ref="A1:R1"/>
    <mergeCell ref="S1:AP1"/>
    <mergeCell ref="AR1:BP1"/>
    <mergeCell ref="A2:C2"/>
    <mergeCell ref="S2:X2"/>
    <mergeCell ref="AR2:AY2"/>
    <mergeCell ref="BN2:BP2"/>
    <mergeCell ref="A3:C3"/>
    <mergeCell ref="I3:L3"/>
    <mergeCell ref="M3:P3"/>
    <mergeCell ref="T3:AA3"/>
    <mergeCell ref="AB3:AF3"/>
    <mergeCell ref="AI3:AK3"/>
    <mergeCell ref="AL3:AM3"/>
    <mergeCell ref="AS3:AU3"/>
    <mergeCell ref="AX3:AY3"/>
    <mergeCell ref="BD3:BG3"/>
    <mergeCell ref="BH3:BJ3"/>
    <mergeCell ref="BL3:BM3"/>
    <mergeCell ref="BN3:BO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bother</cp:lastModifiedBy>
  <dcterms:created xsi:type="dcterms:W3CDTF">2017-04-07T08:05:00Z</dcterms:created>
  <cp:lastPrinted>2022-11-23T09:31:00Z</cp:lastPrinted>
  <dcterms:modified xsi:type="dcterms:W3CDTF">2023-11-14T03:12:29Z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2FAF4DCB5D8D426197D1944405DDA865</vt:lpwstr>
  </property>
</Properties>
</file>