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6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  <definedName name="_xlnm._FilterDatabase" localSheetId="3" hidden="1">'部门预算支出总表（三）'!$A$1:$F$38</definedName>
    <definedName name="_xlnm._FilterDatabase" localSheetId="6" hidden="1">'一般公共预算财政拨款支出表（六）'!$A$1:$F$40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color indexed="81"/>
            <rFont val="宋体"/>
            <charset val="134"/>
          </rPr>
          <t xml:space="preserve"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<sst xmlns="http://schemas.openxmlformats.org/spreadsheetml/2006/main" count="354">
  <si>
    <t>2023年部门基本情况表</t>
  </si>
  <si>
    <t>编报单位：万荣县解店镇人民政府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</si>
  <si>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</si>
  <si>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</si>
  <si>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</si>
  <si>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</si>
  <si>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</si>
  <si>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</si>
  <si>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</si>
  <si>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</si>
  <si>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</si>
  <si>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</si>
  <si>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</si>
  <si>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</si>
  <si>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</si>
  <si>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</si>
  <si>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</si>
  <si>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</si>
  <si>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</si>
  <si>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</si>
  <si>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</si>
  <si>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解店镇人民政府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</si>
  <si>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</si>
  <si>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</si>
  <si>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</si>
  <si>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</si>
  <si>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</si>
  <si>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</si>
  <si>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</si>
  <si>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</si>
  <si>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</si>
  <si>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</si>
  <si>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</si>
  <si>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</si>
  <si>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</si>
  <si>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</si>
  <si>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</si>
  <si>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</si>
  <si>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</si>
  <si>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</si>
  <si>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</si>
  <si>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</si>
  <si>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</si>
  <si>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</si>
  <si>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</si>
  <si>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</si>
  <si>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</si>
  <si>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</si>
  <si>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</si>
  <si>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</si>
  <si>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</si>
  <si>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</si>
  <si>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</si>
  <si>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</si>
  <si>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</si>
  <si>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</si>
  <si>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</si>
  <si>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</si>
  <si>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</si>
  <si>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</si>
  <si>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</si>
  <si>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</si>
  <si>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</si>
  <si>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</si>
  <si>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</si>
  <si>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</si>
  <si>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</si>
  <si>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</si>
  <si>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</si>
  <si>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</si>
  <si>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</si>
  <si>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</si>
  <si>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</si>
  <si>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</si>
  <si>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</si>
  <si>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2010301</t>
  </si>
  <si>
    <t>行政运行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</si>
  <si>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</si>
  <si>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</si>
  <si>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</si>
  <si>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</si>
  <si>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</si>
  <si>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</si>
  <si>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</si>
  <si>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</si>
  <si>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其他优抚支出</t>
  </si>
  <si>
    <t>2130799</t>
  </si>
  <si>
    <t>其他农村综合改革支出</t>
  </si>
  <si>
    <t>2130705</t>
  </si>
  <si>
    <t>对村民委员会和村党支部的补助</t>
  </si>
  <si>
    <t>2070199</t>
  </si>
  <si>
    <t>其他文化和旅游支出</t>
  </si>
  <si>
    <t>2130199</t>
  </si>
  <si>
    <t>其他农业农村支出</t>
  </si>
  <si>
    <t>2160299</t>
  </si>
  <si>
    <t>其他商品流通事务支出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</si>
  <si>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</si>
  <si>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</si>
  <si>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</si>
  <si>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</si>
  <si>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</si>
  <si>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</si>
  <si>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</si>
  <si>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</si>
  <si>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</si>
  <si>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</si>
  <si>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</si>
  <si>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</si>
  <si>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</si>
  <si>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</si>
  <si>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</si>
  <si>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</si>
  <si>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</si>
  <si>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</si>
  <si>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</si>
  <si>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</si>
  <si>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</si>
  <si>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</si>
  <si>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</si>
  <si>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</si>
  <si>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</si>
  <si>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</si>
  <si>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</si>
  <si>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</si>
  <si>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</si>
  <si>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</si>
  <si>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</si>
  <si>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</si>
  <si>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</si>
  <si>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</si>
  <si>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</si>
  <si>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</si>
  <si>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</si>
  <si>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</si>
  <si>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</si>
  <si>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</si>
  <si>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</si>
  <si>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</si>
  <si>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</si>
  <si>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</si>
  <si>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</si>
  <si>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</si>
  <si>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</si>
  <si>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</si>
  <si>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</si>
  <si>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</si>
  <si>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</si>
  <si>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</si>
  <si>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</si>
  <si>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</si>
  <si>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</si>
  <si>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</si>
  <si>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</si>
  <si>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</si>
  <si>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</si>
  <si>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</si>
  <si>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</si>
  <si>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</si>
  <si>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</si>
  <si>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</si>
  <si>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</si>
  <si>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</si>
  <si>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</si>
  <si>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</si>
  <si>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</si>
  <si>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</si>
  <si>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</si>
  <si>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</si>
  <si>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</si>
  <si>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</si>
  <si>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</si>
  <si>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</si>
  <si>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</si>
  <si>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</si>
  <si>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</si>
  <si>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</si>
  <si>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</si>
  <si>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</si>
  <si>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</si>
  <si>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</si>
  <si>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</si>
  <si>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</si>
  <si>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</si>
  <si>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</si>
  <si>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</si>
  <si>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</si>
  <si>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</si>
  <si>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</si>
  <si>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</si>
  <si>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</si>
  <si>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</si>
  <si>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</si>
  <si>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</si>
  <si>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</si>
  <si>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</si>
  <si>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</si>
  <si>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</si>
  <si>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</si>
  <si>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</si>
  <si>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</si>
  <si>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</si>
  <si>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</si>
  <si>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</si>
  <si>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</si>
  <si>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</si>
  <si>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</si>
  <si>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</si>
  <si>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</si>
  <si>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</si>
  <si>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</si>
  <si>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</si>
  <si>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</si>
  <si>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</si>
  <si>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</si>
  <si>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</si>
  <si>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</si>
  <si>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</si>
  <si>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</si>
  <si>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</si>
  <si>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</si>
  <si>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</si>
  <si>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</si>
  <si>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</si>
  <si>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</si>
  <si>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</si>
  <si>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</si>
  <si>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</si>
  <si>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</si>
  <si>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</si>
  <si>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</si>
  <si>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</si>
  <si>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</si>
  <si>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</si>
  <si>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</si>
  <si>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</si>
  <si>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</si>
  <si>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</si>
  <si>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</si>
  <si>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</si>
  <si>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</si>
  <si>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</si>
  <si>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</si>
  <si>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</si>
  <si>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</si>
  <si>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</si>
  <si>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</si>
  <si>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机关事业单位基本养老       保险缴费</t>
  </si>
  <si>
    <t>失业、工伤保险缴费</t>
  </si>
  <si>
    <t>遗属人员补助金</t>
  </si>
  <si>
    <t>城乡社区规划与管理</t>
  </si>
  <si>
    <t>乡无固定收入代表履职补贴</t>
  </si>
  <si>
    <t>乡代表活动费用</t>
  </si>
  <si>
    <t>乡人大代表联络室（点）运转费用</t>
  </si>
  <si>
    <t>乡镇机关食堂补助资金</t>
  </si>
  <si>
    <t>异地交流任职干部租赁费</t>
  </si>
  <si>
    <t>综治村巡逻经费</t>
  </si>
  <si>
    <t>农村离任“两委”主干补贴</t>
  </si>
  <si>
    <t>人居环境整治资金</t>
  </si>
  <si>
    <t>垃圾清扫车经费</t>
  </si>
  <si>
    <t>北解村环岛租金</t>
  </si>
  <si>
    <t>乡镇管理事务</t>
  </si>
  <si>
    <t>村级转移支付</t>
  </si>
  <si>
    <t>机关维修改造项目</t>
  </si>
  <si>
    <t>飞云楼周边安置区基础设施工程</t>
  </si>
  <si>
    <t>新建北路以东王勃街以北房屋构造物征收安置项目</t>
  </si>
  <si>
    <t>恒磁南路周边房屋拆迁及安置费</t>
  </si>
  <si>
    <t>飞云楼周边环境整治业务费</t>
  </si>
  <si>
    <r>
      <rPr>
        <sz val="9"/>
        <color indexed="0"/>
        <rFont val="宋体"/>
        <charset val="134"/>
      </rPr>
      <t>第三批全县困难群众</t>
    </r>
    <r>
      <rPr>
        <sz val="9"/>
        <color indexed="0"/>
        <rFont val="Arial"/>
        <charset val="0"/>
      </rPr>
      <t>“</t>
    </r>
    <r>
      <rPr>
        <sz val="9"/>
        <color indexed="0"/>
        <rFont val="宋体"/>
        <charset val="134"/>
      </rPr>
      <t>爱心消费券</t>
    </r>
    <r>
      <rPr>
        <sz val="9"/>
        <color indexed="0"/>
        <rFont val="Arial"/>
        <charset val="0"/>
      </rPr>
      <t>”</t>
    </r>
    <r>
      <rPr>
        <sz val="9"/>
        <color indexed="0"/>
        <rFont val="宋体"/>
        <charset val="134"/>
      </rPr>
      <t>县级补助资金</t>
    </r>
  </si>
  <si>
    <r>
      <rPr>
        <sz val="9"/>
        <color indexed="0"/>
        <rFont val="宋体"/>
        <charset val="134"/>
      </rPr>
      <t>2023年全县困难群众</t>
    </r>
    <r>
      <rPr>
        <sz val="9"/>
        <color indexed="0"/>
        <rFont val="Arial"/>
        <charset val="0"/>
      </rPr>
      <t>“</t>
    </r>
    <r>
      <rPr>
        <sz val="9"/>
        <color indexed="0"/>
        <rFont val="宋体"/>
        <charset val="134"/>
      </rPr>
      <t>爱心消费券</t>
    </r>
    <r>
      <rPr>
        <sz val="9"/>
        <color indexed="0"/>
        <rFont val="Arial"/>
        <charset val="0"/>
      </rPr>
      <t>”</t>
    </r>
    <r>
      <rPr>
        <sz val="9"/>
        <color indexed="0"/>
        <rFont val="宋体"/>
        <charset val="134"/>
      </rPr>
      <t>县级补助资金</t>
    </r>
  </si>
  <si>
    <t>购置办公及专用设备项目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</si>
  <si>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</si>
  <si>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</si>
  <si>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</si>
  <si>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</si>
  <si>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</si>
  <si>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</si>
  <si>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</si>
  <si>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</si>
  <si>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</si>
  <si>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</si>
  <si>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</si>
  <si>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</si>
  <si>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</si>
  <si>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</si>
  <si>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</si>
  <si>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</si>
  <si>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</si>
  <si>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</si>
  <si>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</si>
  <si>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</si>
  <si>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情况说明：我单位公务车编制车辆一辆，实际保有量一辆，主要用于下乡、环境卫生整治、安全检查、民生保障、综治维稳、项目检查验收、项目公示等各项工作。公务接待费主要接待上级检查各项工作，预计接待10批次150人次。2023年三公经费比上年减少3%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</si>
  <si>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</si>
  <si>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</si>
  <si>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</si>
  <si>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万荣县解店镇人民政府</t>
  </si>
  <si>
    <t>其中：公务员交通补贴 452400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</si>
  <si>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</si>
  <si>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</si>
  <si>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</si>
  <si>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</si>
  <si>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</si>
  <si>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</si>
  <si>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</si>
  <si>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</si>
  <si>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</si>
  <si>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</si>
  <si>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</si>
  <si>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</si>
  <si>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</si>
  <si>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</si>
  <si>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</si>
  <si>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空调</t>
  </si>
  <si>
    <t>A0206180203</t>
  </si>
  <si>
    <t>个</t>
  </si>
  <si>
    <t>挂机</t>
  </si>
  <si>
    <t>LED电子屏</t>
  </si>
  <si>
    <t>A020207</t>
  </si>
  <si>
    <t>平米</t>
  </si>
  <si>
    <t>全彩Q2.5电子屏</t>
  </si>
  <si>
    <t>沙发</t>
  </si>
  <si>
    <t>A060499</t>
  </si>
  <si>
    <t>1850*850mm皮沙发</t>
  </si>
  <si>
    <t>72LW柜机</t>
  </si>
  <si>
    <t>机动车保险服务</t>
  </si>
  <si>
    <t>C15040201</t>
  </si>
  <si>
    <t>辆</t>
  </si>
  <si>
    <t>强制保险</t>
  </si>
  <si>
    <t>车辆加油服务</t>
  </si>
  <si>
    <t>C050302</t>
  </si>
  <si>
    <t>国标汽油</t>
  </si>
  <si>
    <t>车辆维修和保养服务</t>
  </si>
  <si>
    <t>C050301</t>
  </si>
  <si>
    <t>日常维修保养等</t>
  </si>
  <si>
    <t>复印纸</t>
  </si>
  <si>
    <t>A090101</t>
  </si>
  <si>
    <t>箱</t>
  </si>
  <si>
    <t>A4纸</t>
  </si>
  <si>
    <t>印刷服务</t>
  </si>
  <si>
    <t>C081401</t>
  </si>
  <si>
    <t>批</t>
  </si>
  <si>
    <t>文件印刷等</t>
  </si>
  <si>
    <t>B0801</t>
  </si>
  <si>
    <t>项</t>
  </si>
  <si>
    <t>门窗、卫生间翻修和维护</t>
  </si>
  <si>
    <t>清扫车车辆加油服务</t>
  </si>
  <si>
    <t>国标柴油</t>
  </si>
  <si>
    <t>清扫车车辆维修和保养服务</t>
  </si>
  <si>
    <t>日常维修保养</t>
  </si>
  <si>
    <t>清扫车机动车保险服务</t>
  </si>
  <si>
    <t>强制保险、商业险</t>
  </si>
  <si>
    <t>互联网信息服务</t>
  </si>
  <si>
    <t>C0302</t>
  </si>
  <si>
    <t>条</t>
  </si>
  <si>
    <t>网费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</si>
</sst>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#,##0.0000"/>
    <numFmt numFmtId="177" formatCode="#,##0_ "/>
    <numFmt numFmtId="44" formatCode="_ &quot;￥&quot;* #,##0.00_ ;_ &quot;￥&quot;* \-#,##0.00_ ;_ &quot;￥&quot;* &quot;-&quot;??_ ;_ @_ "/>
    <numFmt numFmtId="178" formatCode=";;"/>
    <numFmt numFmtId="179" formatCode="#,##0_);[Red]\(#,##0\)"/>
    <numFmt numFmtId="42" formatCode="_ &quot;￥&quot;* #,##0_ ;_ &quot;￥&quot;* \-#,##0_ ;_ &quot;￥&quot;* &quot;-&quot;_ ;_ @_ "/>
    <numFmt numFmtId="180" formatCode="#,##0.00_);[Red]\(#,##0.00\)"/>
    <numFmt numFmtId="43" formatCode="_ * #,##0.00_ ;_ * \-#,##0.00_ ;_ * &quot;-&quot;??_ ;_ @_ "/>
    <numFmt numFmtId="41" formatCode="_ * #,##0_ ;_ * \-#,##0_ ;_ * &quot;-&quot;_ ;_ @_ "/>
  </numFmts>
  <fonts count="27">
    <font>
      <sz val="9"/>
      <name val="宋体"/>
      <charset val="134"/>
    </font>
    <font>
      <b/>
      <sz val="18"/>
      <name val="宋体"/>
      <charset val="134"/>
    </font>
    <font>
      <sz val="9"/>
      <color indexed="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9"/>
      <color indexed="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6" borderId="1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" borderId="1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17" applyNumberFormat="0" applyAlignment="0" applyProtection="0">
      <alignment vertical="center"/>
    </xf>
    <xf numFmtId="0" fontId="24" fillId="2" borderId="2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</cellStyleXfs>
  <cellXfs count="216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80" fontId="0" fillId="2" borderId="4" xfId="0" applyNumberFormat="1" applyFont="1" applyFill="1" applyBorder="1" applyAlignment="1">
      <alignment horizontal="right" vertical="center" wrapText="1"/>
    </xf>
    <xf numFmtId="180" fontId="0" fillId="2" borderId="4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0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/>
    <xf numFmtId="177" fontId="1" fillId="0" borderId="0" xfId="0" applyNumberFormat="1" applyFont="1" applyFill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177" fontId="0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ill="1" applyBorder="1" applyAlignment="1" applyProtection="1">
      <alignment horizontal="center" vertical="center" wrapText="1"/>
    </xf>
    <xf numFmtId="177" fontId="0" fillId="0" borderId="3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right" vertical="center" wrapText="1"/>
    </xf>
    <xf numFmtId="177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4" xfId="0" applyNumberFormat="1" applyFill="1" applyBorder="1" applyAlignment="1" applyProtection="1">
      <alignment horizontal="center" vertical="center" wrapText="1"/>
    </xf>
    <xf numFmtId="177" fontId="0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4" xfId="0" applyNumberFormat="1" applyBorder="1" applyAlignment="1">
      <alignment vertical="center" wrapText="1"/>
    </xf>
    <xf numFmtId="177" fontId="0" fillId="0" borderId="4" xfId="0" applyNumberFormat="1" applyBorder="1" applyAlignment="1"/>
    <xf numFmtId="177" fontId="0" fillId="0" borderId="5" xfId="1" applyNumberFormat="1" applyFont="1" applyFill="1" applyBorder="1" applyAlignment="1" applyProtection="1">
      <alignment horizontal="center" vertical="center" wrapText="1"/>
      <protection locked="0"/>
    </xf>
    <xf numFmtId="177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177" fontId="0" fillId="0" borderId="7" xfId="1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ont="1" applyFill="1" applyBorder="1" applyAlignment="1">
      <alignment horizontal="left" vertical="center"/>
    </xf>
    <xf numFmtId="177" fontId="0" fillId="3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vertical="center" wrapText="1"/>
    </xf>
    <xf numFmtId="177" fontId="4" fillId="2" borderId="4" xfId="0" applyNumberFormat="1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center" vertical="center" wrapText="1"/>
    </xf>
    <xf numFmtId="177" fontId="0" fillId="2" borderId="4" xfId="1" applyNumberFormat="1" applyFont="1" applyFill="1" applyBorder="1" applyAlignment="1" applyProtection="1">
      <alignment horizontal="center" vertical="center" wrapText="1"/>
      <protection locked="0"/>
    </xf>
    <xf numFmtId="177" fontId="0" fillId="2" borderId="5" xfId="1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>
      <alignment vertical="center" wrapText="1"/>
    </xf>
    <xf numFmtId="177" fontId="0" fillId="2" borderId="6" xfId="1" applyNumberFormat="1" applyFont="1" applyFill="1" applyBorder="1" applyAlignment="1" applyProtection="1">
      <alignment horizontal="center" vertical="center" wrapText="1"/>
      <protection locked="0"/>
    </xf>
    <xf numFmtId="177" fontId="0" fillId="2" borderId="7" xfId="1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>
      <alignment vertical="center"/>
    </xf>
    <xf numFmtId="177" fontId="0" fillId="3" borderId="5" xfId="1" applyNumberFormat="1" applyFont="1" applyFill="1" applyBorder="1" applyAlignment="1" applyProtection="1">
      <alignment horizontal="center" vertical="center" wrapText="1"/>
      <protection locked="0"/>
    </xf>
    <xf numFmtId="177" fontId="0" fillId="3" borderId="7" xfId="1" applyNumberFormat="1" applyFont="1" applyFill="1" applyBorder="1" applyAlignment="1" applyProtection="1">
      <alignment horizontal="center" vertical="center" wrapText="1"/>
      <protection locked="0"/>
    </xf>
    <xf numFmtId="178" fontId="0" fillId="0" borderId="5" xfId="0" applyNumberFormat="1" applyFill="1" applyBorder="1" applyAlignment="1" applyProtection="1">
      <alignment horizontal="center" vertical="center"/>
    </xf>
    <xf numFmtId="177" fontId="0" fillId="0" borderId="5" xfId="0" applyNumberFormat="1" applyFill="1" applyBorder="1" applyAlignment="1" applyProtection="1">
      <alignment horizontal="center" vertical="center"/>
    </xf>
    <xf numFmtId="177" fontId="0" fillId="0" borderId="6" xfId="0" applyNumberFormat="1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8" fontId="0" fillId="0" borderId="4" xfId="0" applyNumberFormat="1" applyFill="1" applyBorder="1" applyAlignment="1" applyProtection="1">
      <alignment horizontal="left" vertical="center"/>
    </xf>
    <xf numFmtId="178" fontId="0" fillId="0" borderId="4" xfId="0" applyNumberFormat="1" applyFont="1" applyFill="1" applyBorder="1" applyAlignment="1" applyProtection="1">
      <alignment horizontal="left" vertical="center"/>
    </xf>
    <xf numFmtId="179" fontId="0" fillId="0" borderId="4" xfId="0" applyNumberFormat="1" applyFill="1" applyBorder="1" applyAlignment="1" applyProtection="1">
      <alignment horizontal="left" vertical="center"/>
    </xf>
    <xf numFmtId="178" fontId="0" fillId="0" borderId="4" xfId="0" applyNumberFormat="1" applyFont="1" applyFill="1" applyBorder="1" applyAlignment="1" applyProtection="1">
      <alignment vertical="center"/>
    </xf>
    <xf numFmtId="177" fontId="0" fillId="0" borderId="4" xfId="0" applyNumberFormat="1" applyBorder="1" applyAlignment="1">
      <alignment horizontal="right"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8" fontId="0" fillId="0" borderId="5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4" xfId="0" applyNumberFormat="1" applyFont="1" applyFill="1" applyBorder="1" applyAlignment="1" applyProtection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vertical="center"/>
    </xf>
    <xf numFmtId="3" fontId="0" fillId="0" borderId="4" xfId="0" applyNumberFormat="1" applyFill="1" applyBorder="1" applyAlignment="1"/>
    <xf numFmtId="3" fontId="0" fillId="0" borderId="4" xfId="0" applyNumberFormat="1" applyBorder="1" applyAlignment="1"/>
    <xf numFmtId="0" fontId="0" fillId="0" borderId="4" xfId="0" applyFill="1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3" xfId="0" applyNumberFormat="1" applyFont="1" applyFill="1" applyBorder="1" applyAlignment="1" applyProtection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Border="1" applyAlignment="1"/>
    <xf numFmtId="0" fontId="0" fillId="0" borderId="4" xfId="0" applyNumberForma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4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3" xfId="0" applyNumberFormat="1" applyFill="1" applyBorder="1" applyAlignment="1"/>
    <xf numFmtId="3" fontId="0" fillId="0" borderId="2" xfId="0" applyNumberFormat="1" applyBorder="1" applyAlignment="1"/>
    <xf numFmtId="3" fontId="0" fillId="2" borderId="4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79" fontId="0" fillId="2" borderId="4" xfId="0" applyNumberFormat="1" applyFont="1" applyFill="1" applyBorder="1" applyAlignment="1" applyProtection="1">
      <alignment horizontal="center" vertical="center"/>
    </xf>
    <xf numFmtId="177" fontId="0" fillId="2" borderId="4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2"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P14"/>
  <sheetViews>
    <sheetView workbookViewId="0">
      <selection activeCell="T14" sqref="T14"/>
    </sheetView>
  </sheetViews>
  <sheetFormatPr defaultColWidth="11.8681318681319" defaultRowHeight="20.25" customHeight="1"/>
  <cols>
    <col min="1" max="1" width="21.6263736263736" style="187" customWidth="1"/>
    <col min="2" max="3" width="8.62637362637363" style="187" customWidth="1"/>
    <col min="4" max="4" width="9" style="187" customWidth="1"/>
    <col min="5" max="5" width="8.87912087912088" style="187" customWidth="1"/>
    <col min="6" max="6" width="11.1208791208791" style="187" customWidth="1"/>
    <col min="7" max="7" width="8.87912087912088" style="187" customWidth="1"/>
    <col min="8" max="9" width="9" style="187" customWidth="1"/>
    <col min="10" max="10" width="12.6263736263736" style="187" customWidth="1"/>
    <col min="11" max="11" width="8.12087912087912" style="187" customWidth="1"/>
    <col min="12" max="12" width="7.37362637362637" style="187" customWidth="1"/>
    <col min="13" max="13" width="7.62637362637363" style="187" customWidth="1"/>
    <col min="14" max="14" width="7.37362637362637" style="187" customWidth="1"/>
    <col min="15" max="15" width="7" style="187" customWidth="1"/>
    <col min="16" max="16" width="7.62637362637363" style="187" customWidth="1"/>
    <col min="17" max="16384" width="15" style="187"/>
  </cols>
  <sheetData>
    <row r="1" ht="34.95" customHeight="1" spans="1:16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="184" customFormat="1" ht="22.5" customHeight="1" spans="1:16">
      <c r="A2" s="189" t="s">
        <v>1</v>
      </c>
      <c r="B2" s="189"/>
      <c r="C2" s="189"/>
      <c r="D2" s="189"/>
      <c r="E2" s="189"/>
      <c r="F2" s="189"/>
      <c r="G2" s="204"/>
      <c r="H2" s="204"/>
      <c r="I2" s="204"/>
      <c r="J2" s="204"/>
      <c r="K2" s="204"/>
      <c r="L2" s="207"/>
      <c r="M2" s="214" t="s">
        <v>2</v>
      </c>
      <c r="N2" s="215"/>
      <c r="O2" s="215"/>
      <c r="P2" s="215"/>
    </row>
    <row r="3" s="185" customFormat="1" ht="33.45" customHeight="1" spans="1:16">
      <c r="A3" s="190" t="s">
        <v>3</v>
      </c>
      <c r="B3" s="191" t="s">
        <v>4</v>
      </c>
      <c r="C3" s="191" t="s">
        <v>5</v>
      </c>
      <c r="D3" s="192" t="s">
        <v>6</v>
      </c>
      <c r="E3" s="205"/>
      <c r="F3" s="205"/>
      <c r="G3" s="205"/>
      <c r="H3" s="205"/>
      <c r="I3" s="208"/>
      <c r="J3" s="191" t="s">
        <v>7</v>
      </c>
      <c r="K3" s="209" t="s">
        <v>8</v>
      </c>
      <c r="L3" s="210"/>
      <c r="M3" s="191" t="s">
        <v>9</v>
      </c>
      <c r="N3" s="211" t="s">
        <v>10</v>
      </c>
      <c r="O3" s="191" t="s">
        <v>11</v>
      </c>
      <c r="P3" s="191" t="s">
        <v>12</v>
      </c>
    </row>
    <row r="4" s="185" customFormat="1" ht="33.45" customHeight="1" spans="1:16">
      <c r="A4" s="193"/>
      <c r="B4" s="193"/>
      <c r="C4" s="194"/>
      <c r="D4" s="191" t="s">
        <v>13</v>
      </c>
      <c r="E4" s="190" t="s">
        <v>14</v>
      </c>
      <c r="F4" s="206" t="s">
        <v>15</v>
      </c>
      <c r="G4" s="206"/>
      <c r="H4" s="206"/>
      <c r="I4" s="206"/>
      <c r="J4" s="194"/>
      <c r="K4" s="190" t="s">
        <v>16</v>
      </c>
      <c r="L4" s="190" t="s">
        <v>17</v>
      </c>
      <c r="M4" s="193"/>
      <c r="N4" s="211"/>
      <c r="O4" s="194"/>
      <c r="P4" s="194"/>
    </row>
    <row r="5" s="185" customFormat="1" ht="33.45" customHeight="1" spans="1:16">
      <c r="A5" s="195"/>
      <c r="B5" s="195"/>
      <c r="C5" s="196"/>
      <c r="D5" s="196"/>
      <c r="E5" s="195"/>
      <c r="F5" s="206" t="s">
        <v>13</v>
      </c>
      <c r="G5" s="206" t="s">
        <v>18</v>
      </c>
      <c r="H5" s="206" t="s">
        <v>19</v>
      </c>
      <c r="I5" s="211" t="s">
        <v>20</v>
      </c>
      <c r="J5" s="196"/>
      <c r="K5" s="195"/>
      <c r="L5" s="195"/>
      <c r="M5" s="195"/>
      <c r="N5" s="211"/>
      <c r="O5" s="196"/>
      <c r="P5" s="196"/>
    </row>
    <row r="6" s="186" customFormat="1" ht="33.45" customHeight="1" spans="1:16">
      <c r="A6" s="197" t="s">
        <v>21</v>
      </c>
      <c r="B6" s="198" t="s">
        <v>14</v>
      </c>
      <c r="C6" s="199">
        <f>SUM(D6)</f>
        <v>65</v>
      </c>
      <c r="D6" s="199">
        <f>SUM(E6:F6)</f>
        <v>65</v>
      </c>
      <c r="E6" s="201">
        <v>31</v>
      </c>
      <c r="F6" s="199">
        <f t="shared" ref="F6:F13" si="0">SUM(G6:I6)</f>
        <v>34</v>
      </c>
      <c r="G6" s="201">
        <v>34</v>
      </c>
      <c r="H6" s="201"/>
      <c r="I6" s="201"/>
      <c r="J6" s="212">
        <f t="shared" ref="J6:J13" si="1">SUM(E6*3000+G6*3000)</f>
        <v>195000</v>
      </c>
      <c r="K6" s="201"/>
      <c r="L6" s="201"/>
      <c r="M6" s="201"/>
      <c r="N6" s="201">
        <v>9</v>
      </c>
      <c r="O6" s="201">
        <v>1</v>
      </c>
      <c r="P6" s="201"/>
    </row>
    <row r="7" s="186" customFormat="1" ht="33.45" customHeight="1" spans="1:16">
      <c r="A7" s="200"/>
      <c r="B7" s="201"/>
      <c r="C7" s="199">
        <f t="shared" ref="C7:C13" si="2">SUM(D7,K7,L7,M7,N7)</f>
        <v>0</v>
      </c>
      <c r="D7" s="199">
        <f t="shared" ref="D7:D13" si="3">SUM(E7+F7)</f>
        <v>0</v>
      </c>
      <c r="E7" s="201"/>
      <c r="F7" s="199">
        <f t="shared" si="0"/>
        <v>0</v>
      </c>
      <c r="G7" s="201"/>
      <c r="H7" s="201"/>
      <c r="I7" s="201"/>
      <c r="J7" s="212">
        <f t="shared" si="1"/>
        <v>0</v>
      </c>
      <c r="K7" s="201"/>
      <c r="L7" s="201"/>
      <c r="M7" s="201"/>
      <c r="N7" s="201"/>
      <c r="O7" s="201"/>
      <c r="P7" s="201"/>
    </row>
    <row r="8" s="186" customFormat="1" ht="33.45" customHeight="1" spans="1:16">
      <c r="A8" s="200"/>
      <c r="B8" s="201"/>
      <c r="C8" s="199">
        <f t="shared" si="2"/>
        <v>0</v>
      </c>
      <c r="D8" s="199">
        <f t="shared" si="3"/>
        <v>0</v>
      </c>
      <c r="E8" s="201"/>
      <c r="F8" s="199">
        <f t="shared" si="0"/>
        <v>0</v>
      </c>
      <c r="G8" s="201"/>
      <c r="H8" s="201"/>
      <c r="I8" s="201"/>
      <c r="J8" s="212">
        <f t="shared" si="1"/>
        <v>0</v>
      </c>
      <c r="K8" s="201"/>
      <c r="L8" s="201"/>
      <c r="M8" s="201"/>
      <c r="N8" s="201"/>
      <c r="O8" s="201"/>
      <c r="P8" s="201"/>
    </row>
    <row r="9" s="186" customFormat="1" ht="33.45" customHeight="1" spans="1:16">
      <c r="A9" s="200"/>
      <c r="B9" s="201"/>
      <c r="C9" s="199">
        <f t="shared" si="2"/>
        <v>0</v>
      </c>
      <c r="D9" s="199">
        <f t="shared" si="3"/>
        <v>0</v>
      </c>
      <c r="E9" s="201"/>
      <c r="F9" s="199">
        <f t="shared" si="0"/>
        <v>0</v>
      </c>
      <c r="G9" s="201"/>
      <c r="H9" s="201"/>
      <c r="I9" s="201"/>
      <c r="J9" s="212">
        <f t="shared" si="1"/>
        <v>0</v>
      </c>
      <c r="K9" s="201"/>
      <c r="L9" s="201"/>
      <c r="M9" s="201"/>
      <c r="N9" s="201"/>
      <c r="O9" s="201"/>
      <c r="P9" s="201"/>
    </row>
    <row r="10" s="186" customFormat="1" ht="33.45" customHeight="1" spans="1:16">
      <c r="A10" s="200"/>
      <c r="B10" s="201"/>
      <c r="C10" s="199">
        <f t="shared" si="2"/>
        <v>0</v>
      </c>
      <c r="D10" s="199">
        <f t="shared" si="3"/>
        <v>0</v>
      </c>
      <c r="E10" s="201"/>
      <c r="F10" s="199">
        <f t="shared" si="0"/>
        <v>0</v>
      </c>
      <c r="G10" s="201"/>
      <c r="H10" s="201"/>
      <c r="I10" s="201"/>
      <c r="J10" s="212">
        <f t="shared" si="1"/>
        <v>0</v>
      </c>
      <c r="K10" s="201"/>
      <c r="L10" s="201"/>
      <c r="M10" s="201"/>
      <c r="N10" s="201"/>
      <c r="O10" s="201"/>
      <c r="P10" s="201"/>
    </row>
    <row r="11" s="186" customFormat="1" ht="33.45" customHeight="1" spans="1:16">
      <c r="A11" s="200"/>
      <c r="B11" s="201"/>
      <c r="C11" s="199">
        <f t="shared" si="2"/>
        <v>0</v>
      </c>
      <c r="D11" s="199">
        <f t="shared" si="3"/>
        <v>0</v>
      </c>
      <c r="E11" s="201"/>
      <c r="F11" s="199">
        <f t="shared" si="0"/>
        <v>0</v>
      </c>
      <c r="G11" s="201"/>
      <c r="H11" s="201"/>
      <c r="I11" s="201"/>
      <c r="J11" s="212">
        <f t="shared" si="1"/>
        <v>0</v>
      </c>
      <c r="K11" s="201"/>
      <c r="L11" s="201"/>
      <c r="M11" s="201"/>
      <c r="N11" s="201"/>
      <c r="O11" s="201"/>
      <c r="P11" s="201"/>
    </row>
    <row r="12" ht="33.45" customHeight="1" spans="1:16">
      <c r="A12" s="200"/>
      <c r="B12" s="201"/>
      <c r="C12" s="199">
        <f t="shared" si="2"/>
        <v>0</v>
      </c>
      <c r="D12" s="199">
        <f t="shared" si="3"/>
        <v>0</v>
      </c>
      <c r="E12" s="201"/>
      <c r="F12" s="199">
        <f t="shared" si="0"/>
        <v>0</v>
      </c>
      <c r="G12" s="201"/>
      <c r="H12" s="201"/>
      <c r="I12" s="201"/>
      <c r="J12" s="212">
        <f t="shared" si="1"/>
        <v>0</v>
      </c>
      <c r="K12" s="201"/>
      <c r="L12" s="201"/>
      <c r="M12" s="201"/>
      <c r="N12" s="201"/>
      <c r="O12" s="201"/>
      <c r="P12" s="201"/>
    </row>
    <row r="13" ht="33.45" customHeight="1" spans="1:16">
      <c r="A13" s="200"/>
      <c r="B13" s="201"/>
      <c r="C13" s="199">
        <f t="shared" si="2"/>
        <v>0</v>
      </c>
      <c r="D13" s="199">
        <f t="shared" si="3"/>
        <v>0</v>
      </c>
      <c r="E13" s="201"/>
      <c r="F13" s="199">
        <f t="shared" si="0"/>
        <v>0</v>
      </c>
      <c r="G13" s="201"/>
      <c r="H13" s="201"/>
      <c r="I13" s="201"/>
      <c r="J13" s="212">
        <f t="shared" si="1"/>
        <v>0</v>
      </c>
      <c r="K13" s="201"/>
      <c r="L13" s="201"/>
      <c r="M13" s="201"/>
      <c r="N13" s="201"/>
      <c r="O13" s="201"/>
      <c r="P13" s="201"/>
    </row>
    <row r="14" ht="33.45" customHeight="1" spans="1:16">
      <c r="A14" s="202" t="s">
        <v>22</v>
      </c>
      <c r="B14" s="203"/>
      <c r="C14" s="199">
        <f>SUM(C6:C13)</f>
        <v>65</v>
      </c>
      <c r="D14" s="199">
        <f t="shared" ref="D14:P14" si="4">SUM(D6:D13)</f>
        <v>65</v>
      </c>
      <c r="E14" s="199">
        <f t="shared" si="4"/>
        <v>31</v>
      </c>
      <c r="F14" s="199">
        <f t="shared" si="4"/>
        <v>34</v>
      </c>
      <c r="G14" s="199">
        <f t="shared" si="4"/>
        <v>34</v>
      </c>
      <c r="H14" s="199">
        <f t="shared" si="4"/>
        <v>0</v>
      </c>
      <c r="I14" s="199">
        <f t="shared" si="4"/>
        <v>0</v>
      </c>
      <c r="J14" s="213">
        <f t="shared" si="4"/>
        <v>195000</v>
      </c>
      <c r="K14" s="199">
        <f t="shared" si="4"/>
        <v>0</v>
      </c>
      <c r="L14" s="199">
        <f t="shared" si="4"/>
        <v>0</v>
      </c>
      <c r="M14" s="199">
        <f t="shared" si="4"/>
        <v>0</v>
      </c>
      <c r="N14" s="199">
        <f t="shared" si="4"/>
        <v>9</v>
      </c>
      <c r="O14" s="199">
        <f t="shared" si="4"/>
        <v>1</v>
      </c>
      <c r="P14" s="199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"/>
  <sheetViews>
    <sheetView showGridLines="0" showZeros="0" workbookViewId="0">
      <selection activeCell="A6" sqref="6:6"/>
    </sheetView>
  </sheetViews>
  <sheetFormatPr defaultColWidth="11.8681318681319" defaultRowHeight="12.75" customHeight="1" outlineLevelCol="3"/>
  <cols>
    <col min="1" max="1" width="18.6263736263736" customWidth="1"/>
    <col min="2" max="2" width="39.8791208791209" customWidth="1"/>
    <col min="3" max="3" width="22.5054945054945" customWidth="1"/>
    <col min="4" max="4" width="19.6263736263736" customWidth="1"/>
  </cols>
  <sheetData>
    <row r="1" ht="34.95" customHeight="1" spans="1:4">
      <c r="A1" s="38" t="s">
        <v>270</v>
      </c>
      <c r="B1" s="38"/>
      <c r="C1" s="38"/>
      <c r="D1" s="38"/>
    </row>
    <row r="2" ht="25.05" customHeight="1" spans="1:4">
      <c r="A2" s="58" t="str">
        <f>(部门基本情况表!A2)</f>
        <v>编报单位：万荣县解店镇人民政府</v>
      </c>
      <c r="B2" s="58"/>
      <c r="C2" s="63"/>
      <c r="D2" s="27" t="s">
        <v>24</v>
      </c>
    </row>
    <row r="3" ht="34.05" customHeight="1" spans="1:4">
      <c r="A3" s="15" t="s">
        <v>271</v>
      </c>
      <c r="B3" s="59"/>
      <c r="C3" s="64" t="s">
        <v>120</v>
      </c>
      <c r="D3" s="60" t="s">
        <v>272</v>
      </c>
    </row>
    <row r="4" ht="34.05" customHeight="1" spans="1:4">
      <c r="A4" s="65" t="s">
        <v>273</v>
      </c>
      <c r="B4" s="66" t="s">
        <v>274</v>
      </c>
      <c r="C4" s="60"/>
      <c r="D4" s="60"/>
    </row>
    <row r="5" ht="34.05" customHeight="1" spans="1:4">
      <c r="A5" s="65"/>
      <c r="B5" s="67" t="s">
        <v>275</v>
      </c>
      <c r="C5" s="36">
        <f>SUM(C6:C21)</f>
        <v>0</v>
      </c>
      <c r="D5" s="68"/>
    </row>
    <row r="6" ht="33.45" customHeight="1" spans="1:4">
      <c r="A6" s="69"/>
      <c r="B6" s="70"/>
      <c r="C6" s="36"/>
      <c r="D6" s="68"/>
    </row>
    <row r="7" ht="33.45" customHeight="1" spans="1:4">
      <c r="A7" s="69"/>
      <c r="B7" s="70"/>
      <c r="C7" s="36"/>
      <c r="D7" s="68"/>
    </row>
    <row r="8" ht="33.45" customHeight="1" spans="1:4">
      <c r="A8" s="69"/>
      <c r="B8" s="70"/>
      <c r="C8" s="36"/>
      <c r="D8" s="68"/>
    </row>
    <row r="9" ht="33.45" customHeight="1" spans="1:4">
      <c r="A9" s="69"/>
      <c r="B9" s="70"/>
      <c r="C9" s="36"/>
      <c r="D9" s="68"/>
    </row>
    <row r="10" ht="33.45" customHeight="1" spans="1:4">
      <c r="A10" s="69"/>
      <c r="B10" s="70"/>
      <c r="C10" s="36"/>
      <c r="D10" s="68"/>
    </row>
    <row r="11" ht="33.45" customHeight="1" spans="1:4">
      <c r="A11" s="69"/>
      <c r="B11" s="70"/>
      <c r="C11" s="36"/>
      <c r="D11" s="68"/>
    </row>
    <row r="12" ht="33.45" customHeight="1" spans="1:4">
      <c r="A12" s="69"/>
      <c r="B12" s="70"/>
      <c r="C12" s="36"/>
      <c r="D12" s="68"/>
    </row>
    <row r="13" ht="33.45" customHeight="1" spans="1:4">
      <c r="A13" s="69"/>
      <c r="B13" s="70"/>
      <c r="C13" s="36"/>
      <c r="D13" s="68"/>
    </row>
    <row r="14" ht="33.45" customHeight="1" spans="1:4">
      <c r="A14" s="69"/>
      <c r="B14" s="70"/>
      <c r="C14" s="36"/>
      <c r="D14" s="68"/>
    </row>
    <row r="15" ht="33.45" customHeight="1" spans="1:4">
      <c r="A15" s="69"/>
      <c r="B15" s="70"/>
      <c r="C15" s="36"/>
      <c r="D15" s="68"/>
    </row>
    <row r="16" ht="33.45" customHeight="1" spans="1:4">
      <c r="A16" s="69"/>
      <c r="B16" s="70"/>
      <c r="C16" s="36"/>
      <c r="D16" s="68"/>
    </row>
    <row r="17" ht="33.45" customHeight="1" spans="1:4">
      <c r="A17" s="69"/>
      <c r="B17" s="70"/>
      <c r="C17" s="36"/>
      <c r="D17" s="68"/>
    </row>
    <row r="18" ht="33.45" customHeight="1" spans="1:4">
      <c r="A18" s="69"/>
      <c r="B18" s="70"/>
      <c r="C18" s="36"/>
      <c r="D18" s="68"/>
    </row>
    <row r="19" ht="33.45" customHeight="1" spans="1:4">
      <c r="A19" s="69"/>
      <c r="B19" s="71"/>
      <c r="C19" s="36"/>
      <c r="D19" s="68"/>
    </row>
    <row r="20" ht="33.45" customHeight="1" spans="1:4">
      <c r="A20" s="69"/>
      <c r="B20" s="71"/>
      <c r="C20" s="36"/>
      <c r="D20" s="68"/>
    </row>
    <row r="21" ht="33.45" customHeight="1" spans="1:4">
      <c r="A21" s="72"/>
      <c r="B21" s="73"/>
      <c r="C21" s="36"/>
      <c r="D21" s="68"/>
    </row>
    <row r="22" customHeight="1" spans="1:3">
      <c r="A22" s="37"/>
      <c r="B22" s="37"/>
      <c r="C22" s="37"/>
    </row>
    <row r="23" customHeight="1" spans="1:3">
      <c r="A23" s="37"/>
      <c r="B23" s="37"/>
      <c r="C23" s="37"/>
    </row>
    <row r="24" customHeight="1" spans="1:3">
      <c r="A24" s="37"/>
      <c r="B24" s="37"/>
      <c r="C24" s="37"/>
    </row>
    <row r="25" customHeight="1" spans="2:3">
      <c r="B25" s="37"/>
      <c r="C25" s="37"/>
    </row>
    <row r="26" customHeight="1" spans="2:3">
      <c r="B26" s="37"/>
      <c r="C26" s="37"/>
    </row>
    <row r="27" customHeight="1" spans="2:3">
      <c r="B27" s="37"/>
      <c r="C27" s="37"/>
    </row>
    <row r="28" customHeight="1" spans="2:3">
      <c r="B28" s="37"/>
      <c r="C28" s="37"/>
    </row>
    <row r="29" customHeight="1" spans="2:2">
      <c r="B29" s="37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showGridLines="0" showZeros="0" workbookViewId="0">
      <selection activeCell="B19" sqref="B19"/>
    </sheetView>
  </sheetViews>
  <sheetFormatPr defaultColWidth="11.8681318681319" defaultRowHeight="12.75" customHeight="1" outlineLevelCol="4"/>
  <cols>
    <col min="1" max="1" width="16.1208791208791" customWidth="1"/>
    <col min="2" max="2" width="39.1208791208791" customWidth="1"/>
    <col min="3" max="3" width="16" customWidth="1"/>
    <col min="4" max="4" width="14.8791208791209" customWidth="1"/>
    <col min="5" max="5" width="13.8791208791209" customWidth="1"/>
  </cols>
  <sheetData>
    <row r="1" ht="34.95" customHeight="1" spans="1:5">
      <c r="A1" s="38" t="s">
        <v>276</v>
      </c>
      <c r="B1" s="38"/>
      <c r="C1" s="38"/>
      <c r="D1" s="38"/>
      <c r="E1" s="38"/>
    </row>
    <row r="2" ht="25.05" customHeight="1" spans="1:5">
      <c r="A2" s="58" t="str">
        <f>(部门基本情况表!A2)</f>
        <v>编报单位：万荣县解店镇人民政府</v>
      </c>
      <c r="B2" s="58"/>
      <c r="E2" s="62" t="s">
        <v>24</v>
      </c>
    </row>
    <row r="3" ht="34.05" customHeight="1" spans="1:5">
      <c r="A3" s="15" t="s">
        <v>277</v>
      </c>
      <c r="B3" s="59"/>
      <c r="C3" s="60" t="s">
        <v>98</v>
      </c>
      <c r="D3" s="60" t="s">
        <v>99</v>
      </c>
      <c r="E3" s="60" t="s">
        <v>100</v>
      </c>
    </row>
    <row r="4" ht="34.05" customHeight="1" spans="1:5">
      <c r="A4" s="18" t="s">
        <v>71</v>
      </c>
      <c r="B4" s="47" t="s">
        <v>274</v>
      </c>
      <c r="C4" s="60"/>
      <c r="D4" s="60"/>
      <c r="E4" s="60"/>
    </row>
    <row r="5" ht="34.05" customHeight="1" spans="1:5">
      <c r="A5" s="18"/>
      <c r="B5" s="47" t="s">
        <v>275</v>
      </c>
      <c r="C5" s="36">
        <f>SUM(D5:E5)</f>
        <v>0</v>
      </c>
      <c r="D5" s="36">
        <f>SUM(D6:D21)</f>
        <v>0</v>
      </c>
      <c r="E5" s="36">
        <f>SUM(E6:E21)</f>
        <v>0</v>
      </c>
    </row>
    <row r="6" ht="33.15" customHeight="1" spans="1:5">
      <c r="A6" s="13"/>
      <c r="B6" s="61"/>
      <c r="C6" s="36">
        <f t="shared" ref="C6:C21" si="0">SUM(D6:E6)</f>
        <v>0</v>
      </c>
      <c r="D6" s="36"/>
      <c r="E6" s="36"/>
    </row>
    <row r="7" ht="33.15" customHeight="1" spans="1:5">
      <c r="A7" s="13"/>
      <c r="B7" s="61"/>
      <c r="C7" s="36">
        <f t="shared" si="0"/>
        <v>0</v>
      </c>
      <c r="D7" s="36"/>
      <c r="E7" s="36"/>
    </row>
    <row r="8" ht="33.15" customHeight="1" spans="1:5">
      <c r="A8" s="13"/>
      <c r="B8" s="61"/>
      <c r="C8" s="36">
        <f t="shared" si="0"/>
        <v>0</v>
      </c>
      <c r="D8" s="36"/>
      <c r="E8" s="36"/>
    </row>
    <row r="9" ht="33.15" customHeight="1" spans="1:5">
      <c r="A9" s="13"/>
      <c r="B9" s="61"/>
      <c r="C9" s="36">
        <f t="shared" si="0"/>
        <v>0</v>
      </c>
      <c r="D9" s="36"/>
      <c r="E9" s="36"/>
    </row>
    <row r="10" ht="33.15" customHeight="1" spans="1:5">
      <c r="A10" s="13"/>
      <c r="B10" s="61"/>
      <c r="C10" s="36">
        <f t="shared" si="0"/>
        <v>0</v>
      </c>
      <c r="D10" s="36"/>
      <c r="E10" s="36"/>
    </row>
    <row r="11" ht="33.15" customHeight="1" spans="1:5">
      <c r="A11" s="13"/>
      <c r="B11" s="61"/>
      <c r="C11" s="36">
        <f t="shared" si="0"/>
        <v>0</v>
      </c>
      <c r="D11" s="36"/>
      <c r="E11" s="36"/>
    </row>
    <row r="12" ht="33.15" customHeight="1" spans="1:5">
      <c r="A12" s="13"/>
      <c r="B12" s="61"/>
      <c r="C12" s="36">
        <f t="shared" si="0"/>
        <v>0</v>
      </c>
      <c r="D12" s="36"/>
      <c r="E12" s="36"/>
    </row>
    <row r="13" ht="33.15" customHeight="1" spans="1:5">
      <c r="A13" s="13"/>
      <c r="B13" s="61"/>
      <c r="C13" s="36">
        <f t="shared" si="0"/>
        <v>0</v>
      </c>
      <c r="D13" s="36"/>
      <c r="E13" s="36"/>
    </row>
    <row r="14" ht="33.15" customHeight="1" spans="1:5">
      <c r="A14" s="13"/>
      <c r="B14" s="61"/>
      <c r="C14" s="36">
        <f t="shared" si="0"/>
        <v>0</v>
      </c>
      <c r="D14" s="36"/>
      <c r="E14" s="36"/>
    </row>
    <row r="15" ht="33.15" customHeight="1" spans="1:5">
      <c r="A15" s="13"/>
      <c r="B15" s="61"/>
      <c r="C15" s="36">
        <f t="shared" si="0"/>
        <v>0</v>
      </c>
      <c r="D15" s="36"/>
      <c r="E15" s="36"/>
    </row>
    <row r="16" ht="33.15" customHeight="1" spans="1:5">
      <c r="A16" s="13"/>
      <c r="B16" s="61"/>
      <c r="C16" s="36">
        <f t="shared" si="0"/>
        <v>0</v>
      </c>
      <c r="D16" s="36"/>
      <c r="E16" s="36"/>
    </row>
    <row r="17" ht="33.15" customHeight="1" spans="1:5">
      <c r="A17" s="13"/>
      <c r="B17" s="61"/>
      <c r="C17" s="36">
        <f t="shared" si="0"/>
        <v>0</v>
      </c>
      <c r="D17" s="36"/>
      <c r="E17" s="36"/>
    </row>
    <row r="18" ht="33.15" customHeight="1" spans="1:5">
      <c r="A18" s="13"/>
      <c r="B18" s="46"/>
      <c r="C18" s="36">
        <f t="shared" si="0"/>
        <v>0</v>
      </c>
      <c r="D18" s="36"/>
      <c r="E18" s="36"/>
    </row>
    <row r="19" ht="33.15" customHeight="1" spans="1:5">
      <c r="A19" s="13"/>
      <c r="B19" s="46"/>
      <c r="C19" s="36">
        <f t="shared" si="0"/>
        <v>0</v>
      </c>
      <c r="D19" s="36"/>
      <c r="E19" s="36"/>
    </row>
    <row r="20" ht="33.15" customHeight="1" spans="1:5">
      <c r="A20" s="13"/>
      <c r="B20" s="46"/>
      <c r="C20" s="36">
        <f t="shared" si="0"/>
        <v>0</v>
      </c>
      <c r="D20" s="36"/>
      <c r="E20" s="36"/>
    </row>
    <row r="21" ht="33.15" customHeight="1" spans="1:5">
      <c r="A21" s="13"/>
      <c r="B21" s="46"/>
      <c r="C21" s="36">
        <f t="shared" si="0"/>
        <v>0</v>
      </c>
      <c r="D21" s="36"/>
      <c r="E21" s="36"/>
    </row>
    <row r="22" customHeight="1" spans="1:5">
      <c r="A22" s="37"/>
      <c r="B22" s="37"/>
      <c r="C22" s="37"/>
      <c r="D22" s="37"/>
      <c r="E22" s="37"/>
    </row>
    <row r="23" customHeight="1" spans="1:5">
      <c r="A23" s="37"/>
      <c r="B23" s="37"/>
      <c r="C23" s="37"/>
      <c r="D23" s="37"/>
      <c r="E23" s="37"/>
    </row>
    <row r="24" customHeight="1" spans="2:5">
      <c r="B24" s="37"/>
      <c r="C24" s="37"/>
      <c r="D24" s="37"/>
      <c r="E24" s="37"/>
    </row>
    <row r="25" customHeight="1" spans="2:5">
      <c r="B25" s="37"/>
      <c r="C25" s="37"/>
      <c r="D25" s="37"/>
      <c r="E25" s="37"/>
    </row>
    <row r="26" customHeight="1" spans="2:3">
      <c r="B26" s="37"/>
      <c r="C26" s="37"/>
    </row>
    <row r="27" customHeight="1" spans="2:3">
      <c r="B27" s="37"/>
      <c r="C27" s="37"/>
    </row>
    <row r="28" customHeight="1" spans="3:3">
      <c r="C28" s="37"/>
    </row>
    <row r="29" customHeight="1" spans="3:3">
      <c r="C29" s="37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showGridLines="0" showZeros="0" topLeftCell="A5" workbookViewId="0">
      <selection activeCell="D9" sqref="D9"/>
    </sheetView>
  </sheetViews>
  <sheetFormatPr defaultColWidth="11.8681318681319" defaultRowHeight="12.75" customHeight="1"/>
  <cols>
    <col min="1" max="1" width="27.8791208791209" customWidth="1"/>
    <col min="2" max="2" width="12" customWidth="1"/>
    <col min="3" max="3" width="10.3736263736264" customWidth="1"/>
    <col min="4" max="6" width="10" customWidth="1"/>
    <col min="7" max="7" width="9.87912087912088" customWidth="1"/>
    <col min="8" max="8" width="10.1208791208791" customWidth="1"/>
  </cols>
  <sheetData>
    <row r="1" ht="36" customHeight="1" spans="1:8">
      <c r="A1" s="38" t="s">
        <v>278</v>
      </c>
      <c r="B1" s="38"/>
      <c r="C1" s="38"/>
      <c r="D1" s="38"/>
      <c r="E1" s="38"/>
      <c r="F1" s="38"/>
      <c r="G1" s="38"/>
      <c r="H1" s="38"/>
    </row>
    <row r="2" ht="24.75" customHeight="1" spans="1:8">
      <c r="A2" s="26" t="str">
        <f>(部门基本情况表!A2)</f>
        <v>编报单位：万荣县解店镇人民政府</v>
      </c>
      <c r="B2" s="26"/>
      <c r="C2" s="39"/>
      <c r="D2" s="27"/>
      <c r="E2" s="27"/>
      <c r="F2" s="27"/>
      <c r="G2" s="27"/>
      <c r="H2" s="27" t="s">
        <v>24</v>
      </c>
    </row>
    <row r="3" ht="25.05" customHeight="1" spans="1:8">
      <c r="A3" s="28" t="s">
        <v>279</v>
      </c>
      <c r="B3" s="40" t="s">
        <v>280</v>
      </c>
      <c r="C3" s="41"/>
      <c r="D3" s="41"/>
      <c r="E3" s="41"/>
      <c r="F3" s="41"/>
      <c r="G3" s="41"/>
      <c r="H3" s="47" t="s">
        <v>281</v>
      </c>
    </row>
    <row r="4" ht="25.05" customHeight="1" spans="1:8">
      <c r="A4" s="42"/>
      <c r="B4" s="43" t="s">
        <v>282</v>
      </c>
      <c r="C4" s="44"/>
      <c r="D4" s="40" t="s">
        <v>99</v>
      </c>
      <c r="E4" s="44"/>
      <c r="F4" s="40" t="s">
        <v>100</v>
      </c>
      <c r="G4" s="41"/>
      <c r="H4" s="29"/>
    </row>
    <row r="5" ht="33.75" customHeight="1" spans="1:8">
      <c r="A5" s="45"/>
      <c r="B5" s="46" t="s">
        <v>22</v>
      </c>
      <c r="C5" s="46" t="s">
        <v>283</v>
      </c>
      <c r="D5" s="46" t="s">
        <v>284</v>
      </c>
      <c r="E5" s="46" t="s">
        <v>283</v>
      </c>
      <c r="F5" s="46" t="s">
        <v>284</v>
      </c>
      <c r="G5" s="56" t="s">
        <v>283</v>
      </c>
      <c r="H5" s="29"/>
    </row>
    <row r="6" ht="39" customHeight="1" spans="1:10">
      <c r="A6" s="47" t="s">
        <v>285</v>
      </c>
      <c r="B6" s="48">
        <f t="shared" ref="B6:G6" si="0">SUM(B7,B8,B11)</f>
        <v>16500</v>
      </c>
      <c r="C6" s="48">
        <f t="shared" si="0"/>
        <v>16500</v>
      </c>
      <c r="D6" s="48">
        <f t="shared" si="0"/>
        <v>16500</v>
      </c>
      <c r="E6" s="48">
        <f t="shared" si="0"/>
        <v>16500</v>
      </c>
      <c r="F6" s="48">
        <f t="shared" si="0"/>
        <v>0</v>
      </c>
      <c r="G6" s="48">
        <f t="shared" si="0"/>
        <v>0</v>
      </c>
      <c r="H6" s="32"/>
      <c r="I6" s="37"/>
      <c r="J6" s="37"/>
    </row>
    <row r="7" ht="39" customHeight="1" spans="1:12">
      <c r="A7" s="49" t="s">
        <v>286</v>
      </c>
      <c r="B7" s="48">
        <f t="shared" ref="B7:B11" si="1">SUM(D7+F7)</f>
        <v>0</v>
      </c>
      <c r="C7" s="48">
        <f t="shared" ref="C7:C11" si="2">SUM(E7+G7)</f>
        <v>0</v>
      </c>
      <c r="D7" s="36"/>
      <c r="E7" s="36"/>
      <c r="F7" s="36"/>
      <c r="G7" s="36"/>
      <c r="H7" s="32"/>
      <c r="K7" s="37"/>
      <c r="L7" s="37"/>
    </row>
    <row r="8" ht="39" customHeight="1" spans="1:11">
      <c r="A8" s="49" t="s">
        <v>287</v>
      </c>
      <c r="B8" s="48">
        <f t="shared" si="1"/>
        <v>15000</v>
      </c>
      <c r="C8" s="48">
        <f t="shared" ref="C8:G8" si="3">SUM(C9:C10)</f>
        <v>15000</v>
      </c>
      <c r="D8" s="48">
        <v>15000</v>
      </c>
      <c r="E8" s="48">
        <f>SUM(E9:E10)</f>
        <v>15000</v>
      </c>
      <c r="F8" s="48"/>
      <c r="G8" s="48">
        <f>SUM(G9:G10)</f>
        <v>0</v>
      </c>
      <c r="H8" s="32"/>
      <c r="I8" s="37"/>
      <c r="J8" s="37"/>
      <c r="K8" s="37"/>
    </row>
    <row r="9" ht="39" customHeight="1" spans="1:12">
      <c r="A9" s="50" t="s">
        <v>288</v>
      </c>
      <c r="B9" s="48">
        <f t="shared" si="1"/>
        <v>0</v>
      </c>
      <c r="C9" s="48">
        <f t="shared" ref="C9:C11" si="4">SUM(E9+G9)</f>
        <v>0</v>
      </c>
      <c r="D9" s="36"/>
      <c r="E9" s="36"/>
      <c r="F9" s="36"/>
      <c r="G9" s="36"/>
      <c r="H9" s="32"/>
      <c r="I9" s="37"/>
      <c r="J9" s="37"/>
      <c r="L9" s="37"/>
    </row>
    <row r="10" ht="39" customHeight="1" spans="1:12">
      <c r="A10" s="50" t="s">
        <v>289</v>
      </c>
      <c r="B10" s="48">
        <f t="shared" si="1"/>
        <v>15000</v>
      </c>
      <c r="C10" s="48">
        <f t="shared" si="4"/>
        <v>15000</v>
      </c>
      <c r="D10" s="36">
        <v>15000</v>
      </c>
      <c r="E10" s="36">
        <f>SUM('一般公共预算财政拨款基本及项目经济分类总表（八）'!AO6)</f>
        <v>15000</v>
      </c>
      <c r="F10" s="36"/>
      <c r="G10" s="36">
        <f>SUM('一般公共预算财政拨款基本及项目经济分类总表（八）'!AO5-'一般公共预算财政拨款基本及项目经济分类总表（八）'!AO6)</f>
        <v>0</v>
      </c>
      <c r="H10" s="32"/>
      <c r="I10" s="37"/>
      <c r="J10" s="37"/>
      <c r="K10" s="37"/>
      <c r="L10" s="37"/>
    </row>
    <row r="11" ht="39" customHeight="1" spans="1:12">
      <c r="A11" s="51" t="s">
        <v>181</v>
      </c>
      <c r="B11" s="48">
        <f t="shared" si="1"/>
        <v>1500</v>
      </c>
      <c r="C11" s="48">
        <f t="shared" si="4"/>
        <v>1500</v>
      </c>
      <c r="D11" s="36">
        <v>1500</v>
      </c>
      <c r="E11" s="36">
        <f>SUM('一般公共预算财政拨款基本及项目经济分类总表（八）'!AN6)</f>
        <v>1500</v>
      </c>
      <c r="F11" s="36"/>
      <c r="G11" s="36">
        <f>SUM('一般公共预算财政拨款基本及项目经济分类总表（八）'!AN5-'一般公共预算财政拨款基本及项目经济分类总表（八）'!AN6)</f>
        <v>0</v>
      </c>
      <c r="H11" s="32"/>
      <c r="I11" s="37"/>
      <c r="J11" s="37"/>
      <c r="K11" s="37"/>
      <c r="L11" s="37"/>
    </row>
    <row r="12" ht="285" customHeight="1" spans="1:10">
      <c r="A12" s="52" t="s">
        <v>290</v>
      </c>
      <c r="B12" s="53"/>
      <c r="C12" s="53"/>
      <c r="D12" s="53"/>
      <c r="E12" s="53"/>
      <c r="F12" s="53"/>
      <c r="G12" s="53"/>
      <c r="H12" s="57"/>
      <c r="I12" s="37"/>
      <c r="J12" s="37"/>
    </row>
    <row r="13" ht="32.25" customHeight="1" spans="1:11">
      <c r="A13" s="54" t="s">
        <v>291</v>
      </c>
      <c r="B13" s="55"/>
      <c r="C13" s="55"/>
      <c r="D13" s="55"/>
      <c r="E13" s="55"/>
      <c r="F13" s="55"/>
      <c r="G13" s="55"/>
      <c r="H13" s="55"/>
      <c r="K13" s="37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"/>
  <sheetViews>
    <sheetView showGridLines="0" showZeros="0" workbookViewId="0">
      <selection activeCell="L9" sqref="L9"/>
    </sheetView>
  </sheetViews>
  <sheetFormatPr defaultColWidth="11.8681318681319" defaultRowHeight="12.75" customHeight="1" outlineLevelCol="2"/>
  <cols>
    <col min="1" max="1" width="33.8791208791209" customWidth="1"/>
    <col min="2" max="2" width="28.5054945054945" customWidth="1"/>
    <col min="3" max="3" width="38.1208791208791" customWidth="1"/>
  </cols>
  <sheetData>
    <row r="1" ht="34.95" customHeight="1" spans="1:3">
      <c r="A1" s="25" t="s">
        <v>292</v>
      </c>
      <c r="B1" s="25"/>
      <c r="C1" s="25"/>
    </row>
    <row r="2" ht="25.95" customHeight="1" spans="1:3">
      <c r="A2" s="26" t="str">
        <f>(部门基本情况表!A2)</f>
        <v>编报单位：万荣县解店镇人民政府</v>
      </c>
      <c r="B2" s="26"/>
      <c r="C2" s="27" t="s">
        <v>24</v>
      </c>
    </row>
    <row r="3" ht="40.05" customHeight="1" spans="1:3">
      <c r="A3" s="28" t="s">
        <v>293</v>
      </c>
      <c r="B3" s="29" t="s">
        <v>120</v>
      </c>
      <c r="C3" s="29" t="s">
        <v>281</v>
      </c>
    </row>
    <row r="4" ht="33" customHeight="1" spans="1:3">
      <c r="A4" s="30" t="s">
        <v>117</v>
      </c>
      <c r="B4" s="31">
        <f>SUM(B5:B21)</f>
        <v>851435</v>
      </c>
      <c r="C4" s="32"/>
    </row>
    <row r="5" ht="33" customHeight="1" spans="1:3">
      <c r="A5" s="33" t="s">
        <v>294</v>
      </c>
      <c r="B5" s="31">
        <f>SUM('一般公共预算财政拨款基本支出经济分类表（七）'!D5)</f>
        <v>851435</v>
      </c>
      <c r="C5" s="34" t="s">
        <v>295</v>
      </c>
    </row>
    <row r="6" ht="33" customHeight="1" spans="1:3">
      <c r="A6" s="35"/>
      <c r="B6" s="36"/>
      <c r="C6" s="32"/>
    </row>
    <row r="7" ht="33" customHeight="1" spans="1:3">
      <c r="A7" s="35"/>
      <c r="B7" s="36"/>
      <c r="C7" s="32"/>
    </row>
    <row r="8" ht="33" customHeight="1" spans="1:3">
      <c r="A8" s="35"/>
      <c r="B8" s="36"/>
      <c r="C8" s="32"/>
    </row>
    <row r="9" ht="33" customHeight="1" spans="1:3">
      <c r="A9" s="35"/>
      <c r="B9" s="36"/>
      <c r="C9" s="32"/>
    </row>
    <row r="10" ht="33" customHeight="1" spans="1:3">
      <c r="A10" s="35"/>
      <c r="B10" s="36"/>
      <c r="C10" s="32"/>
    </row>
    <row r="11" ht="33" customHeight="1" spans="1:3">
      <c r="A11" s="35"/>
      <c r="B11" s="36"/>
      <c r="C11" s="32"/>
    </row>
    <row r="12" ht="33" customHeight="1" spans="1:3">
      <c r="A12" s="35"/>
      <c r="B12" s="36"/>
      <c r="C12" s="32"/>
    </row>
    <row r="13" ht="33" customHeight="1" spans="1:3">
      <c r="A13" s="35"/>
      <c r="B13" s="36"/>
      <c r="C13" s="32"/>
    </row>
    <row r="14" ht="33" customHeight="1" spans="1:3">
      <c r="A14" s="35"/>
      <c r="B14" s="36"/>
      <c r="C14" s="32"/>
    </row>
    <row r="15" ht="33" customHeight="1" spans="1:3">
      <c r="A15" s="30"/>
      <c r="B15" s="36"/>
      <c r="C15" s="32"/>
    </row>
    <row r="16" ht="33" customHeight="1" spans="1:3">
      <c r="A16" s="30"/>
      <c r="B16" s="36"/>
      <c r="C16" s="32"/>
    </row>
    <row r="17" ht="33" customHeight="1" spans="1:3">
      <c r="A17" s="30"/>
      <c r="B17" s="36"/>
      <c r="C17" s="32"/>
    </row>
    <row r="18" ht="33" customHeight="1" spans="1:3">
      <c r="A18" s="30"/>
      <c r="B18" s="36"/>
      <c r="C18" s="32"/>
    </row>
    <row r="19" ht="33" customHeight="1" spans="1:3">
      <c r="A19" s="30"/>
      <c r="B19" s="36"/>
      <c r="C19" s="32"/>
    </row>
    <row r="20" ht="33" customHeight="1" spans="1:3">
      <c r="A20" s="30"/>
      <c r="B20" s="36"/>
      <c r="C20" s="32"/>
    </row>
    <row r="21" ht="33" customHeight="1" spans="1:3">
      <c r="A21" s="30"/>
      <c r="B21" s="36"/>
      <c r="C21" s="32"/>
    </row>
    <row r="22" customHeight="1" spans="1:3">
      <c r="A22" s="37"/>
      <c r="B22" s="37"/>
      <c r="C22" s="37"/>
    </row>
    <row r="23" customHeight="1" spans="1:3">
      <c r="A23" s="37"/>
      <c r="B23" s="37"/>
      <c r="C23" s="37"/>
    </row>
    <row r="24" customHeight="1" spans="1:3">
      <c r="A24" s="37"/>
      <c r="B24" s="37"/>
      <c r="C24" s="37"/>
    </row>
    <row r="25" customHeight="1" spans="2:3">
      <c r="B25" s="37"/>
      <c r="C25" s="37"/>
    </row>
    <row r="26" customHeight="1" spans="2:3">
      <c r="B26" s="37"/>
      <c r="C26" s="37"/>
    </row>
  </sheetData>
  <mergeCells count="2">
    <mergeCell ref="A1:C1"/>
    <mergeCell ref="A2:B2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M29"/>
  <sheetViews>
    <sheetView topLeftCell="A18" workbookViewId="0">
      <selection activeCell="D23" sqref="D23"/>
    </sheetView>
  </sheetViews>
  <sheetFormatPr defaultColWidth="11.8681318681319" defaultRowHeight="22.5" customHeight="1"/>
  <cols>
    <col min="1" max="1" width="5.50549450549451" style="3" customWidth="1"/>
    <col min="2" max="2" width="19.1208791208791" style="2" customWidth="1"/>
    <col min="3" max="3" width="13.6263736263736" style="2" customWidth="1"/>
    <col min="4" max="4" width="6" style="2" customWidth="1"/>
    <col min="5" max="5" width="7.62637362637363" style="2" customWidth="1"/>
    <col min="6" max="6" width="34.6263736263736" style="2" customWidth="1"/>
    <col min="7" max="7" width="13.3736263736264" style="3" customWidth="1"/>
    <col min="8" max="8" width="12.1208791208791" style="2" customWidth="1"/>
    <col min="9" max="9" width="11.8791208791209" style="2" customWidth="1"/>
    <col min="10" max="11" width="12.1208791208791" style="2" customWidth="1"/>
    <col min="12" max="12" width="11" style="4" customWidth="1"/>
    <col min="13" max="13" width="10.8791208791209" style="2" customWidth="1"/>
    <col min="14" max="16384" width="12" style="3"/>
  </cols>
  <sheetData>
    <row r="1" ht="33" customHeight="1" spans="1:13">
      <c r="A1" s="5" t="s">
        <v>296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编报单位：万荣县解店镇人民政府</v>
      </c>
      <c r="B2" s="6"/>
      <c r="C2" s="6"/>
      <c r="D2" s="6"/>
      <c r="E2" s="6"/>
      <c r="F2" s="6"/>
      <c r="G2" s="14"/>
      <c r="H2" s="14"/>
      <c r="I2" s="14"/>
      <c r="J2" s="14"/>
      <c r="K2" s="14"/>
      <c r="L2" s="21" t="s">
        <v>297</v>
      </c>
      <c r="M2" s="21"/>
    </row>
    <row r="3" s="1" customFormat="1" ht="27" customHeight="1" spans="1:13">
      <c r="A3" s="7" t="s">
        <v>298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  <c r="G3" s="15" t="s">
        <v>304</v>
      </c>
      <c r="H3" s="16"/>
      <c r="I3" s="16"/>
      <c r="J3" s="16"/>
      <c r="K3" s="16"/>
      <c r="L3" s="22"/>
      <c r="M3" s="8" t="s">
        <v>272</v>
      </c>
    </row>
    <row r="4" s="1" customFormat="1" ht="27" customHeight="1" spans="1:13">
      <c r="A4" s="9"/>
      <c r="B4" s="10"/>
      <c r="C4" s="11"/>
      <c r="D4" s="10"/>
      <c r="E4" s="10"/>
      <c r="F4" s="17"/>
      <c r="G4" s="18" t="s">
        <v>305</v>
      </c>
      <c r="H4" s="13" t="s">
        <v>306</v>
      </c>
      <c r="I4" s="13" t="s">
        <v>307</v>
      </c>
      <c r="J4" s="13" t="s">
        <v>308</v>
      </c>
      <c r="K4" s="13" t="s">
        <v>309</v>
      </c>
      <c r="L4" s="23" t="s">
        <v>310</v>
      </c>
      <c r="M4" s="10"/>
    </row>
    <row r="5" s="2" customFormat="1" ht="33" customHeight="1" spans="1:13">
      <c r="A5" s="12">
        <v>1</v>
      </c>
      <c r="B5" s="13" t="s">
        <v>311</v>
      </c>
      <c r="C5" s="12" t="s">
        <v>312</v>
      </c>
      <c r="D5" s="13" t="s">
        <v>313</v>
      </c>
      <c r="E5" s="12">
        <v>19</v>
      </c>
      <c r="F5" s="13" t="s">
        <v>314</v>
      </c>
      <c r="G5" s="19">
        <v>5.7</v>
      </c>
      <c r="H5" s="19">
        <v>5.7</v>
      </c>
      <c r="I5" s="19"/>
      <c r="J5" s="19"/>
      <c r="K5" s="19"/>
      <c r="L5" s="19"/>
      <c r="M5" s="12"/>
    </row>
    <row r="6" s="2" customFormat="1" ht="33" customHeight="1" spans="1:13">
      <c r="A6" s="12">
        <v>2</v>
      </c>
      <c r="B6" s="12" t="s">
        <v>315</v>
      </c>
      <c r="C6" s="12" t="s">
        <v>316</v>
      </c>
      <c r="D6" s="12" t="s">
        <v>317</v>
      </c>
      <c r="E6" s="12">
        <v>13.45</v>
      </c>
      <c r="F6" s="13" t="s">
        <v>318</v>
      </c>
      <c r="G6" s="19">
        <v>7.82</v>
      </c>
      <c r="H6" s="19">
        <v>7.82</v>
      </c>
      <c r="I6" s="19"/>
      <c r="J6" s="19"/>
      <c r="K6" s="19"/>
      <c r="L6" s="19"/>
      <c r="M6" s="12"/>
    </row>
    <row r="7" s="2" customFormat="1" ht="33" customHeight="1" spans="1:13">
      <c r="A7" s="12">
        <v>3</v>
      </c>
      <c r="B7" s="12" t="s">
        <v>319</v>
      </c>
      <c r="C7" s="12" t="s">
        <v>320</v>
      </c>
      <c r="D7" s="12" t="s">
        <v>313</v>
      </c>
      <c r="E7" s="12">
        <v>12</v>
      </c>
      <c r="F7" s="13" t="s">
        <v>321</v>
      </c>
      <c r="G7" s="19">
        <v>1.8</v>
      </c>
      <c r="H7" s="19">
        <v>1.8</v>
      </c>
      <c r="I7" s="19"/>
      <c r="J7" s="19"/>
      <c r="K7" s="19"/>
      <c r="L7" s="19"/>
      <c r="M7" s="12"/>
    </row>
    <row r="8" s="2" customFormat="1" ht="33" customHeight="1" spans="1:13">
      <c r="A8" s="12">
        <v>4</v>
      </c>
      <c r="B8" s="12" t="s">
        <v>311</v>
      </c>
      <c r="C8" s="12" t="s">
        <v>312</v>
      </c>
      <c r="D8" s="12" t="s">
        <v>313</v>
      </c>
      <c r="E8" s="12">
        <v>3</v>
      </c>
      <c r="F8" s="13" t="s">
        <v>322</v>
      </c>
      <c r="G8" s="19">
        <v>2.1</v>
      </c>
      <c r="H8" s="19">
        <v>2.1</v>
      </c>
      <c r="I8" s="19"/>
      <c r="J8" s="19"/>
      <c r="K8" s="19"/>
      <c r="L8" s="19"/>
      <c r="M8" s="12"/>
    </row>
    <row r="9" s="2" customFormat="1" ht="33" customHeight="1" spans="1:13">
      <c r="A9" s="12">
        <v>5</v>
      </c>
      <c r="B9" s="12" t="s">
        <v>323</v>
      </c>
      <c r="C9" s="12" t="s">
        <v>324</v>
      </c>
      <c r="D9" s="12" t="s">
        <v>325</v>
      </c>
      <c r="E9" s="12">
        <v>1</v>
      </c>
      <c r="F9" s="13" t="s">
        <v>326</v>
      </c>
      <c r="G9" s="19">
        <v>0.25</v>
      </c>
      <c r="H9" s="19">
        <v>0.25</v>
      </c>
      <c r="I9" s="19"/>
      <c r="J9" s="19"/>
      <c r="K9" s="19"/>
      <c r="L9" s="19"/>
      <c r="M9" s="12"/>
    </row>
    <row r="10" s="2" customFormat="1" ht="33" customHeight="1" spans="1:13">
      <c r="A10" s="12">
        <v>6</v>
      </c>
      <c r="B10" s="12" t="s">
        <v>327</v>
      </c>
      <c r="C10" s="12" t="s">
        <v>328</v>
      </c>
      <c r="D10" s="12" t="s">
        <v>325</v>
      </c>
      <c r="E10" s="12">
        <v>1</v>
      </c>
      <c r="F10" s="13" t="s">
        <v>329</v>
      </c>
      <c r="G10" s="19">
        <v>0.8</v>
      </c>
      <c r="H10" s="19">
        <v>0.8</v>
      </c>
      <c r="I10" s="19"/>
      <c r="J10" s="19"/>
      <c r="K10" s="19"/>
      <c r="L10" s="19"/>
      <c r="M10" s="12"/>
    </row>
    <row r="11" s="2" customFormat="1" ht="33" customHeight="1" spans="1:13">
      <c r="A11" s="12">
        <v>7</v>
      </c>
      <c r="B11" s="12" t="s">
        <v>330</v>
      </c>
      <c r="C11" s="12" t="s">
        <v>331</v>
      </c>
      <c r="D11" s="12" t="s">
        <v>325</v>
      </c>
      <c r="E11" s="12">
        <v>1</v>
      </c>
      <c r="F11" s="13" t="s">
        <v>332</v>
      </c>
      <c r="G11" s="19">
        <v>0.43</v>
      </c>
      <c r="H11" s="19">
        <v>0.43</v>
      </c>
      <c r="I11" s="19"/>
      <c r="J11" s="19"/>
      <c r="K11" s="19"/>
      <c r="L11" s="19"/>
      <c r="M11" s="12"/>
    </row>
    <row r="12" s="2" customFormat="1" ht="33" customHeight="1" spans="1:13">
      <c r="A12" s="12">
        <v>8</v>
      </c>
      <c r="B12" s="12" t="s">
        <v>333</v>
      </c>
      <c r="C12" s="12" t="s">
        <v>334</v>
      </c>
      <c r="D12" s="12" t="s">
        <v>335</v>
      </c>
      <c r="E12" s="12">
        <v>60</v>
      </c>
      <c r="F12" s="13" t="s">
        <v>336</v>
      </c>
      <c r="G12" s="19">
        <v>1.2</v>
      </c>
      <c r="H12" s="19">
        <v>1.2</v>
      </c>
      <c r="I12" s="19"/>
      <c r="J12" s="19"/>
      <c r="K12" s="19"/>
      <c r="L12" s="19"/>
      <c r="M12" s="12"/>
    </row>
    <row r="13" s="2" customFormat="1" ht="33" customHeight="1" spans="1:13">
      <c r="A13" s="12">
        <v>9</v>
      </c>
      <c r="B13" s="12" t="s">
        <v>337</v>
      </c>
      <c r="C13" s="12" t="s">
        <v>338</v>
      </c>
      <c r="D13" s="12" t="s">
        <v>339</v>
      </c>
      <c r="E13" s="12">
        <v>2</v>
      </c>
      <c r="F13" s="13" t="s">
        <v>340</v>
      </c>
      <c r="G13" s="19">
        <v>2.2</v>
      </c>
      <c r="H13" s="19">
        <v>2.2</v>
      </c>
      <c r="I13" s="19"/>
      <c r="J13" s="19"/>
      <c r="K13" s="19"/>
      <c r="L13" s="19"/>
      <c r="M13" s="12"/>
    </row>
    <row r="14" s="2" customFormat="1" ht="33" customHeight="1" spans="1:13">
      <c r="A14" s="12">
        <v>10</v>
      </c>
      <c r="B14" s="12" t="s">
        <v>262</v>
      </c>
      <c r="C14" s="12" t="s">
        <v>341</v>
      </c>
      <c r="D14" s="12" t="s">
        <v>342</v>
      </c>
      <c r="E14" s="12">
        <v>1</v>
      </c>
      <c r="F14" s="13" t="s">
        <v>343</v>
      </c>
      <c r="G14" s="19">
        <v>19</v>
      </c>
      <c r="H14" s="19">
        <v>19</v>
      </c>
      <c r="I14" s="19"/>
      <c r="J14" s="19"/>
      <c r="K14" s="19"/>
      <c r="L14" s="19"/>
      <c r="M14" s="12"/>
    </row>
    <row r="15" s="2" customFormat="1" ht="33" customHeight="1" spans="1:13">
      <c r="A15" s="12">
        <v>11</v>
      </c>
      <c r="B15" s="12" t="s">
        <v>344</v>
      </c>
      <c r="C15" s="12" t="s">
        <v>328</v>
      </c>
      <c r="D15" s="12" t="s">
        <v>325</v>
      </c>
      <c r="E15" s="12">
        <v>2</v>
      </c>
      <c r="F15" s="13" t="s">
        <v>345</v>
      </c>
      <c r="G15" s="19">
        <v>6.5</v>
      </c>
      <c r="H15" s="19">
        <v>6.5</v>
      </c>
      <c r="I15" s="19"/>
      <c r="J15" s="19"/>
      <c r="K15" s="19"/>
      <c r="L15" s="19"/>
      <c r="M15" s="12"/>
    </row>
    <row r="16" s="2" customFormat="1" ht="33" customHeight="1" spans="1:13">
      <c r="A16" s="12">
        <v>12</v>
      </c>
      <c r="B16" s="12" t="s">
        <v>346</v>
      </c>
      <c r="C16" s="12" t="s">
        <v>331</v>
      </c>
      <c r="D16" s="12" t="s">
        <v>325</v>
      </c>
      <c r="E16" s="12">
        <v>2</v>
      </c>
      <c r="F16" s="13" t="s">
        <v>347</v>
      </c>
      <c r="G16" s="19">
        <v>5.5</v>
      </c>
      <c r="H16" s="19">
        <v>5.5</v>
      </c>
      <c r="I16" s="19"/>
      <c r="J16" s="19"/>
      <c r="K16" s="19"/>
      <c r="L16" s="19"/>
      <c r="M16" s="12"/>
    </row>
    <row r="17" s="2" customFormat="1" ht="33" customHeight="1" spans="1:13">
      <c r="A17" s="12">
        <v>13</v>
      </c>
      <c r="B17" s="13" t="s">
        <v>348</v>
      </c>
      <c r="C17" s="13" t="s">
        <v>324</v>
      </c>
      <c r="D17" s="13" t="s">
        <v>325</v>
      </c>
      <c r="E17" s="13">
        <v>2</v>
      </c>
      <c r="F17" s="13" t="s">
        <v>349</v>
      </c>
      <c r="G17" s="19">
        <v>1.3</v>
      </c>
      <c r="H17" s="19">
        <v>1.3</v>
      </c>
      <c r="I17" s="19"/>
      <c r="J17" s="19"/>
      <c r="K17" s="19"/>
      <c r="L17" s="19"/>
      <c r="M17" s="12"/>
    </row>
    <row r="18" s="2" customFormat="1" ht="33" customHeight="1" spans="1:13">
      <c r="A18" s="12">
        <v>14</v>
      </c>
      <c r="B18" s="12" t="s">
        <v>350</v>
      </c>
      <c r="C18" s="12" t="s">
        <v>351</v>
      </c>
      <c r="D18" s="12" t="s">
        <v>352</v>
      </c>
      <c r="E18" s="12">
        <v>3</v>
      </c>
      <c r="F18" s="13" t="s">
        <v>353</v>
      </c>
      <c r="G18" s="19">
        <v>1.35</v>
      </c>
      <c r="H18" s="19">
        <v>1.35</v>
      </c>
      <c r="I18" s="19"/>
      <c r="J18" s="19"/>
      <c r="K18" s="19"/>
      <c r="L18" s="19"/>
      <c r="M18" s="12"/>
    </row>
    <row r="19" s="2" customFormat="1" ht="33" customHeight="1" spans="1:13">
      <c r="A19" s="12"/>
      <c r="B19" s="12"/>
      <c r="C19" s="12"/>
      <c r="D19" s="12"/>
      <c r="E19" s="12"/>
      <c r="F19" s="13"/>
      <c r="G19" s="19"/>
      <c r="H19" s="19"/>
      <c r="I19" s="19"/>
      <c r="J19" s="19"/>
      <c r="K19" s="19"/>
      <c r="L19" s="19"/>
      <c r="M19" s="12"/>
    </row>
    <row r="20" s="2" customFormat="1" ht="33" customHeight="1" spans="1:13">
      <c r="A20" s="12"/>
      <c r="B20" s="12"/>
      <c r="C20" s="12"/>
      <c r="D20" s="12"/>
      <c r="E20" s="12"/>
      <c r="F20" s="13"/>
      <c r="G20" s="19"/>
      <c r="H20" s="19"/>
      <c r="I20" s="19"/>
      <c r="J20" s="19"/>
      <c r="K20" s="19"/>
      <c r="L20" s="19"/>
      <c r="M20" s="12"/>
    </row>
    <row r="21" s="2" customFormat="1" ht="33" customHeight="1" spans="1:13">
      <c r="A21" s="12"/>
      <c r="B21" s="12"/>
      <c r="C21" s="12"/>
      <c r="D21" s="12"/>
      <c r="E21" s="12"/>
      <c r="F21" s="13"/>
      <c r="G21" s="19"/>
      <c r="H21" s="19"/>
      <c r="I21" s="19"/>
      <c r="J21" s="19"/>
      <c r="K21" s="19"/>
      <c r="L21" s="19"/>
      <c r="M21" s="12"/>
    </row>
    <row r="22" s="2" customFormat="1" ht="33" customHeight="1" spans="1:13">
      <c r="A22" s="12"/>
      <c r="B22" s="12"/>
      <c r="C22" s="12"/>
      <c r="D22" s="12"/>
      <c r="E22" s="12"/>
      <c r="F22" s="13"/>
      <c r="G22" s="19"/>
      <c r="H22" s="19"/>
      <c r="I22" s="19"/>
      <c r="J22" s="19"/>
      <c r="K22" s="19"/>
      <c r="L22" s="19"/>
      <c r="M22" s="12"/>
    </row>
    <row r="23" s="2" customFormat="1" ht="33" customHeight="1" spans="1:13">
      <c r="A23" s="12"/>
      <c r="B23" s="12"/>
      <c r="C23" s="12"/>
      <c r="D23" s="12"/>
      <c r="E23" s="12"/>
      <c r="F23" s="13"/>
      <c r="G23" s="19"/>
      <c r="H23" s="19"/>
      <c r="I23" s="19"/>
      <c r="J23" s="19"/>
      <c r="K23" s="19"/>
      <c r="L23" s="19"/>
      <c r="M23" s="12"/>
    </row>
    <row r="24" s="2" customFormat="1" ht="33" customHeight="1" spans="1:13">
      <c r="A24" s="12"/>
      <c r="B24" s="12"/>
      <c r="C24" s="12"/>
      <c r="D24" s="12"/>
      <c r="E24" s="12"/>
      <c r="F24" s="13"/>
      <c r="G24" s="19"/>
      <c r="H24" s="19"/>
      <c r="I24" s="19"/>
      <c r="J24" s="19"/>
      <c r="K24" s="19"/>
      <c r="L24" s="19"/>
      <c r="M24" s="12"/>
    </row>
    <row r="25" s="2" customFormat="1" ht="33" customHeight="1" spans="1:13">
      <c r="A25" s="12"/>
      <c r="B25" s="12"/>
      <c r="C25" s="12"/>
      <c r="D25" s="12"/>
      <c r="E25" s="12"/>
      <c r="F25" s="13"/>
      <c r="G25" s="19"/>
      <c r="H25" s="19"/>
      <c r="I25" s="19"/>
      <c r="J25" s="19"/>
      <c r="K25" s="19"/>
      <c r="L25" s="19"/>
      <c r="M25" s="12"/>
    </row>
    <row r="26" s="2" customFormat="1" ht="33" customHeight="1" spans="1:13">
      <c r="A26" s="12"/>
      <c r="B26" s="12"/>
      <c r="C26" s="12"/>
      <c r="D26" s="12"/>
      <c r="E26" s="12"/>
      <c r="F26" s="13"/>
      <c r="G26" s="19"/>
      <c r="H26" s="19"/>
      <c r="I26" s="19"/>
      <c r="J26" s="19"/>
      <c r="K26" s="19"/>
      <c r="L26" s="19"/>
      <c r="M26" s="12"/>
    </row>
    <row r="27" s="2" customFormat="1" ht="33" customHeight="1" spans="1:13">
      <c r="A27" s="12"/>
      <c r="B27" s="12"/>
      <c r="C27" s="12"/>
      <c r="D27" s="12"/>
      <c r="E27" s="12"/>
      <c r="F27" s="13"/>
      <c r="G27" s="19"/>
      <c r="H27" s="19"/>
      <c r="I27" s="19"/>
      <c r="J27" s="19"/>
      <c r="K27" s="19"/>
      <c r="L27" s="19"/>
      <c r="M27" s="12"/>
    </row>
    <row r="28" s="2" customFormat="1" ht="33" customHeight="1" spans="1:13">
      <c r="A28" s="13" t="s">
        <v>22</v>
      </c>
      <c r="B28" s="12"/>
      <c r="C28" s="12"/>
      <c r="D28" s="12"/>
      <c r="E28" s="12"/>
      <c r="F28" s="12"/>
      <c r="G28" s="20">
        <f t="shared" ref="G28:L28" si="0">SUM(G5:G18)</f>
        <v>55.95</v>
      </c>
      <c r="H28" s="19">
        <f t="shared" si="0"/>
        <v>55.95</v>
      </c>
      <c r="I28" s="19">
        <f t="shared" si="0"/>
        <v>0</v>
      </c>
      <c r="J28" s="19">
        <f t="shared" si="0"/>
        <v>0</v>
      </c>
      <c r="K28" s="19">
        <f t="shared" si="0"/>
        <v>0</v>
      </c>
      <c r="L28" s="19">
        <f t="shared" si="0"/>
        <v>0</v>
      </c>
      <c r="M28" s="24"/>
    </row>
    <row r="29" ht="24" customHeight="1"/>
  </sheetData>
  <mergeCells count="12">
    <mergeCell ref="A1:M1"/>
    <mergeCell ref="A2:F2"/>
    <mergeCell ref="L2:M2"/>
    <mergeCell ref="G3:L3"/>
    <mergeCell ref="A28:F28"/>
    <mergeCell ref="A3:A4"/>
    <mergeCell ref="B3:B4"/>
    <mergeCell ref="C3:C4"/>
    <mergeCell ref="D3:D4"/>
    <mergeCell ref="E3:E4"/>
    <mergeCell ref="F3:F4"/>
    <mergeCell ref="M3:M4"/>
  </mergeCells>
  <conditionalFormatting sqref="G5:L28">
    <cfRule type="cellIs" dxfId="1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I35"/>
  <sheetViews>
    <sheetView showGridLines="0" showZeros="0" workbookViewId="0">
      <selection activeCell="M16" sqref="M16"/>
    </sheetView>
  </sheetViews>
  <sheetFormatPr defaultColWidth="11.8681318681319" defaultRowHeight="12.75" customHeight="1"/>
  <cols>
    <col min="1" max="1" width="37.5054945054945" customWidth="1"/>
    <col min="2" max="2" width="15.3736263736264" customWidth="1"/>
    <col min="3" max="3" width="31.3736263736264" customWidth="1"/>
    <col min="4" max="4" width="16" customWidth="1"/>
  </cols>
  <sheetData>
    <row r="1" ht="30" customHeight="1" spans="1:4">
      <c r="A1" s="38" t="s">
        <v>23</v>
      </c>
      <c r="B1" s="38"/>
      <c r="C1" s="38"/>
      <c r="D1" s="38"/>
    </row>
    <row r="2" ht="22.05" customHeight="1" spans="1:4">
      <c r="A2" s="58" t="str">
        <f>(部门基本情况表!A2)</f>
        <v>编报单位：万荣县解店镇人民政府</v>
      </c>
      <c r="B2" s="58"/>
      <c r="C2" s="171"/>
      <c r="D2" s="167" t="s">
        <v>24</v>
      </c>
    </row>
    <row r="3" ht="20.7" customHeight="1" spans="1:4">
      <c r="A3" s="143" t="s">
        <v>25</v>
      </c>
      <c r="B3" s="172"/>
      <c r="C3" s="173" t="s">
        <v>26</v>
      </c>
      <c r="D3" s="174"/>
    </row>
    <row r="4" ht="20.7" customHeight="1" spans="1:4">
      <c r="A4" s="40" t="s">
        <v>27</v>
      </c>
      <c r="B4" s="175" t="s">
        <v>28</v>
      </c>
      <c r="C4" s="176" t="s">
        <v>27</v>
      </c>
      <c r="D4" s="177" t="s">
        <v>28</v>
      </c>
    </row>
    <row r="5" ht="20.7" customHeight="1" spans="1:6">
      <c r="A5" s="178" t="s">
        <v>29</v>
      </c>
      <c r="B5" s="150">
        <f>SUM(B6:B7)</f>
        <v>20119454</v>
      </c>
      <c r="C5" s="149" t="s">
        <v>30</v>
      </c>
      <c r="D5" s="150">
        <v>5325777</v>
      </c>
      <c r="E5" s="183"/>
      <c r="F5" s="37"/>
    </row>
    <row r="6" ht="20.7" customHeight="1" spans="1:7">
      <c r="A6" s="179" t="s">
        <v>31</v>
      </c>
      <c r="B6" s="159">
        <f>SUM('部门预算收入总表（二）'!D5)</f>
        <v>20119454</v>
      </c>
      <c r="C6" s="149" t="s">
        <v>32</v>
      </c>
      <c r="D6" s="150"/>
      <c r="F6" s="37"/>
      <c r="G6" s="37"/>
    </row>
    <row r="7" ht="20.7" customHeight="1" spans="1:6">
      <c r="A7" s="147" t="s">
        <v>33</v>
      </c>
      <c r="B7" s="159">
        <f>SUM('部门预算收入总表（二）'!E5)</f>
        <v>0</v>
      </c>
      <c r="C7" s="149" t="s">
        <v>34</v>
      </c>
      <c r="D7" s="158"/>
      <c r="E7" s="37"/>
      <c r="F7" s="37"/>
    </row>
    <row r="8" ht="20.7" customHeight="1" spans="1:6">
      <c r="A8" s="179" t="s">
        <v>35</v>
      </c>
      <c r="B8" s="159">
        <f>SUM('部门预算收入总表（二）'!F5)</f>
        <v>0</v>
      </c>
      <c r="C8" s="149" t="s">
        <v>36</v>
      </c>
      <c r="D8" s="150"/>
      <c r="E8" s="37"/>
      <c r="F8" s="37"/>
    </row>
    <row r="9" ht="20.7" customHeight="1" spans="1:7">
      <c r="A9" s="179" t="s">
        <v>37</v>
      </c>
      <c r="B9" s="180"/>
      <c r="C9" s="149" t="s">
        <v>38</v>
      </c>
      <c r="D9" s="150"/>
      <c r="E9" s="37"/>
      <c r="F9" s="37"/>
      <c r="G9" s="37"/>
    </row>
    <row r="10" ht="20.7" customHeight="1" spans="1:7">
      <c r="A10" s="179" t="s">
        <v>39</v>
      </c>
      <c r="B10" s="180">
        <f>SUM('部门预算收入总表（二）'!G5)</f>
        <v>0</v>
      </c>
      <c r="C10" s="149" t="s">
        <v>40</v>
      </c>
      <c r="D10" s="150"/>
      <c r="E10" s="183"/>
      <c r="F10" s="37"/>
      <c r="G10" s="37"/>
    </row>
    <row r="11" ht="20.7" customHeight="1" spans="1:7">
      <c r="A11" s="68"/>
      <c r="B11" s="154"/>
      <c r="C11" s="34" t="s">
        <v>41</v>
      </c>
      <c r="D11" s="158">
        <v>3128700</v>
      </c>
      <c r="E11" s="37"/>
      <c r="F11" s="37"/>
      <c r="G11" s="37"/>
    </row>
    <row r="12" ht="20.7" customHeight="1" spans="1:6">
      <c r="A12" s="68"/>
      <c r="B12" s="154"/>
      <c r="C12" s="149" t="s">
        <v>42</v>
      </c>
      <c r="D12" s="158">
        <v>732805</v>
      </c>
      <c r="E12" s="37"/>
      <c r="F12" s="37"/>
    </row>
    <row r="13" ht="20.7" customHeight="1" spans="1:7">
      <c r="A13" s="68"/>
      <c r="B13" s="154"/>
      <c r="C13" s="149" t="s">
        <v>43</v>
      </c>
      <c r="D13" s="150"/>
      <c r="E13" s="37"/>
      <c r="F13" s="37"/>
      <c r="G13" s="37"/>
    </row>
    <row r="14" ht="20.7" customHeight="1" spans="1:6">
      <c r="A14" s="68"/>
      <c r="B14" s="154"/>
      <c r="C14" s="34" t="s">
        <v>44</v>
      </c>
      <c r="D14" s="150">
        <v>252449</v>
      </c>
      <c r="E14" s="37"/>
      <c r="F14" s="37"/>
    </row>
    <row r="15" ht="20.7" customHeight="1" spans="1:7">
      <c r="A15" s="68"/>
      <c r="B15" s="154"/>
      <c r="C15" s="149" t="s">
        <v>45</v>
      </c>
      <c r="D15" s="150"/>
      <c r="E15" s="37"/>
      <c r="F15" s="37"/>
      <c r="G15" s="37"/>
    </row>
    <row r="16" ht="20.7" customHeight="1" spans="1:6">
      <c r="A16" s="68"/>
      <c r="B16" s="154"/>
      <c r="C16" s="149" t="s">
        <v>46</v>
      </c>
      <c r="D16" s="150">
        <v>1447000</v>
      </c>
      <c r="E16" s="37"/>
      <c r="F16" s="37"/>
    </row>
    <row r="17" ht="20.7" customHeight="1" spans="1:5">
      <c r="A17" s="68"/>
      <c r="B17" s="154"/>
      <c r="C17" s="149" t="s">
        <v>47</v>
      </c>
      <c r="D17" s="150">
        <v>8731700</v>
      </c>
      <c r="E17" s="37"/>
    </row>
    <row r="18" ht="20.7" customHeight="1" spans="1:8">
      <c r="A18" s="68"/>
      <c r="B18" s="154"/>
      <c r="C18" s="149" t="s">
        <v>48</v>
      </c>
      <c r="D18" s="150"/>
      <c r="E18" s="37"/>
      <c r="F18" s="37"/>
      <c r="G18" s="37"/>
      <c r="H18" s="37"/>
    </row>
    <row r="19" ht="20.7" customHeight="1" spans="1:8">
      <c r="A19" s="68"/>
      <c r="B19" s="154"/>
      <c r="C19" s="149" t="s">
        <v>49</v>
      </c>
      <c r="D19" s="150"/>
      <c r="E19" s="37"/>
      <c r="F19" s="37"/>
      <c r="G19" s="37"/>
      <c r="H19" s="37"/>
    </row>
    <row r="20" ht="20.7" customHeight="1" spans="1:6">
      <c r="A20" s="68"/>
      <c r="B20" s="154"/>
      <c r="C20" s="149" t="s">
        <v>50</v>
      </c>
      <c r="D20" s="150">
        <v>47250</v>
      </c>
      <c r="E20" s="37"/>
      <c r="F20" s="37"/>
    </row>
    <row r="21" ht="20.7" customHeight="1" spans="1:4">
      <c r="A21" s="68"/>
      <c r="B21" s="154"/>
      <c r="C21" s="149" t="s">
        <v>51</v>
      </c>
      <c r="D21" s="150"/>
    </row>
    <row r="22" ht="20.7" customHeight="1" spans="1:5">
      <c r="A22" s="68"/>
      <c r="B22" s="154"/>
      <c r="C22" s="149" t="s">
        <v>52</v>
      </c>
      <c r="D22" s="150"/>
      <c r="E22" s="37"/>
    </row>
    <row r="23" ht="20.7" customHeight="1" spans="1:6">
      <c r="A23" s="68"/>
      <c r="B23" s="154"/>
      <c r="C23" s="34" t="s">
        <v>53</v>
      </c>
      <c r="D23" s="150"/>
      <c r="E23" s="37"/>
      <c r="F23" s="37"/>
    </row>
    <row r="24" ht="20.7" customHeight="1" spans="1:7">
      <c r="A24" s="68"/>
      <c r="B24" s="154"/>
      <c r="C24" s="149" t="s">
        <v>54</v>
      </c>
      <c r="D24" s="150">
        <v>453773</v>
      </c>
      <c r="E24" s="37"/>
      <c r="F24" s="37"/>
      <c r="G24" s="37"/>
    </row>
    <row r="25" ht="20.7" customHeight="1" spans="1:7">
      <c r="A25" s="68"/>
      <c r="B25" s="154"/>
      <c r="C25" s="149" t="s">
        <v>55</v>
      </c>
      <c r="D25" s="150"/>
      <c r="E25" s="37"/>
      <c r="F25" s="37"/>
      <c r="G25" s="37"/>
    </row>
    <row r="26" ht="20.7" customHeight="1" spans="1:7">
      <c r="A26" s="68"/>
      <c r="B26" s="154"/>
      <c r="C26" s="155" t="s">
        <v>56</v>
      </c>
      <c r="D26" s="148"/>
      <c r="E26" s="37"/>
      <c r="F26" s="37"/>
      <c r="G26" s="37"/>
    </row>
    <row r="27" ht="20.7" customHeight="1" spans="1:7">
      <c r="A27" s="68"/>
      <c r="B27" s="154"/>
      <c r="C27" s="149" t="s">
        <v>57</v>
      </c>
      <c r="D27" s="148"/>
      <c r="E27" s="37"/>
      <c r="F27" s="37"/>
      <c r="G27" s="37"/>
    </row>
    <row r="28" ht="20.7" customHeight="1" spans="1:7">
      <c r="A28" s="68"/>
      <c r="B28" s="153"/>
      <c r="C28" s="149" t="s">
        <v>58</v>
      </c>
      <c r="D28" s="148">
        <v>0</v>
      </c>
      <c r="E28" s="37"/>
      <c r="F28" s="37"/>
      <c r="G28" s="37"/>
    </row>
    <row r="29" ht="20.7" customHeight="1" spans="1:6">
      <c r="A29" s="68"/>
      <c r="B29" s="154"/>
      <c r="C29" s="149" t="s">
        <v>59</v>
      </c>
      <c r="D29" s="148">
        <v>0</v>
      </c>
      <c r="E29" s="37"/>
      <c r="F29" s="37"/>
    </row>
    <row r="30" ht="20.7" customHeight="1" spans="1:8">
      <c r="A30" s="68"/>
      <c r="B30" s="154"/>
      <c r="C30" s="149" t="s">
        <v>60</v>
      </c>
      <c r="D30" s="148">
        <v>0</v>
      </c>
      <c r="E30" s="37"/>
      <c r="F30" s="37"/>
      <c r="G30" s="37"/>
      <c r="H30" s="37"/>
    </row>
    <row r="31" ht="20.7" customHeight="1" spans="1:9">
      <c r="A31" s="68"/>
      <c r="B31" s="154"/>
      <c r="C31" s="155" t="s">
        <v>61</v>
      </c>
      <c r="D31" s="148">
        <v>0</v>
      </c>
      <c r="E31" s="37"/>
      <c r="F31" s="37"/>
      <c r="G31" s="37"/>
      <c r="H31" s="37"/>
      <c r="I31" s="37"/>
    </row>
    <row r="32" ht="20.7" customHeight="1" spans="1:7">
      <c r="A32" s="68"/>
      <c r="B32" s="181"/>
      <c r="C32" s="155" t="s">
        <v>62</v>
      </c>
      <c r="D32" s="150">
        <v>0</v>
      </c>
      <c r="E32" s="37"/>
      <c r="F32" s="37"/>
      <c r="G32" s="37"/>
    </row>
    <row r="33" ht="20.7" customHeight="1" spans="1:5">
      <c r="A33" s="18" t="s">
        <v>63</v>
      </c>
      <c r="B33" s="182">
        <f>SUM(B5+B8+B9+B10)</f>
        <v>20119454</v>
      </c>
      <c r="C33" s="29" t="s">
        <v>64</v>
      </c>
      <c r="D33" s="159">
        <f>SUM(D5:D32)</f>
        <v>20119454</v>
      </c>
      <c r="E33" s="37"/>
    </row>
    <row r="34" customHeight="1" spans="2:3">
      <c r="B34" s="37"/>
      <c r="C34" s="37"/>
    </row>
    <row r="35" customHeight="1" spans="2:2">
      <c r="B35" s="37"/>
    </row>
  </sheetData>
  <mergeCells count="2">
    <mergeCell ref="A1:D1"/>
    <mergeCell ref="A2:B2"/>
  </mergeCells>
  <printOptions horizontalCentered="1" verticalCentered="1"/>
  <pageMargins left="0.904166666666667" right="0.904166666666667" top="1.02291666666667" bottom="0.94375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showGridLines="0" showZeros="0" workbookViewId="0">
      <selection activeCell="O11" sqref="O11"/>
    </sheetView>
  </sheetViews>
  <sheetFormatPr defaultColWidth="11.8681318681319" defaultRowHeight="12.75" customHeight="1" outlineLevelCol="6"/>
  <cols>
    <col min="1" max="1" width="12.3736263736264" customWidth="1"/>
    <col min="2" max="2" width="17.3736263736264" customWidth="1"/>
    <col min="3" max="3" width="16.3736263736264" customWidth="1"/>
    <col min="4" max="5" width="14.5054945054945" customWidth="1"/>
    <col min="6" max="6" width="12.5054945054945" customWidth="1"/>
    <col min="7" max="7" width="12.6263736263736" customWidth="1"/>
  </cols>
  <sheetData>
    <row r="1" ht="34.95" customHeight="1" spans="1:7">
      <c r="A1" s="38" t="s">
        <v>65</v>
      </c>
      <c r="B1" s="38"/>
      <c r="C1" s="38"/>
      <c r="D1" s="38"/>
      <c r="E1" s="38"/>
      <c r="F1" s="38"/>
      <c r="G1" s="38"/>
    </row>
    <row r="2" ht="25.05" customHeight="1" spans="1:7">
      <c r="A2" s="58" t="str">
        <f>(部门基本情况表!A2)</f>
        <v>编报单位：万荣县解店镇人民政府</v>
      </c>
      <c r="B2" s="58"/>
      <c r="C2" s="58"/>
      <c r="D2" s="58"/>
      <c r="E2" s="58"/>
      <c r="G2" s="167" t="s">
        <v>24</v>
      </c>
    </row>
    <row r="3" ht="34" customHeight="1" spans="1:7">
      <c r="A3" s="43" t="s">
        <v>66</v>
      </c>
      <c r="B3" s="44"/>
      <c r="C3" s="60" t="s">
        <v>67</v>
      </c>
      <c r="D3" s="35" t="s">
        <v>68</v>
      </c>
      <c r="E3" s="168"/>
      <c r="F3" s="60" t="s">
        <v>69</v>
      </c>
      <c r="G3" s="169" t="s">
        <v>70</v>
      </c>
    </row>
    <row r="4" ht="41" customHeight="1" spans="1:7">
      <c r="A4" s="29" t="s">
        <v>71</v>
      </c>
      <c r="B4" s="29" t="s">
        <v>72</v>
      </c>
      <c r="C4" s="60"/>
      <c r="D4" s="166" t="s">
        <v>73</v>
      </c>
      <c r="E4" s="70" t="s">
        <v>74</v>
      </c>
      <c r="F4" s="60"/>
      <c r="G4" s="71"/>
    </row>
    <row r="5" ht="33" customHeight="1" spans="1:7">
      <c r="A5" s="142"/>
      <c r="B5" s="139" t="s">
        <v>22</v>
      </c>
      <c r="C5" s="150">
        <f t="shared" ref="C5:C21" si="0">SUM(D5:G5)</f>
        <v>20119454</v>
      </c>
      <c r="D5" s="150">
        <f>SUM('财政拨款预算收支总表（四）'!B7)</f>
        <v>20119454</v>
      </c>
      <c r="E5" s="150">
        <f>SUM('财政拨款预算收支总表（四）'!B8)</f>
        <v>0</v>
      </c>
      <c r="F5" s="150">
        <f>SUM('政府性基金预算收入表（九）'!C5)</f>
        <v>0</v>
      </c>
      <c r="G5" s="150">
        <f>SUM(G13:G13)</f>
        <v>0</v>
      </c>
    </row>
    <row r="6" ht="33" customHeight="1" spans="1:7">
      <c r="A6" s="163" t="s">
        <v>75</v>
      </c>
      <c r="B6" s="163" t="s">
        <v>76</v>
      </c>
      <c r="C6" s="150">
        <f t="shared" si="0"/>
        <v>5325777</v>
      </c>
      <c r="D6" s="150">
        <v>5325777</v>
      </c>
      <c r="E6" s="150"/>
      <c r="F6" s="150"/>
      <c r="G6" s="170"/>
    </row>
    <row r="7" ht="33" customHeight="1" spans="1:7">
      <c r="A7" s="163" t="s">
        <v>77</v>
      </c>
      <c r="B7" s="163" t="s">
        <v>78</v>
      </c>
      <c r="C7" s="150">
        <f t="shared" si="0"/>
        <v>621413</v>
      </c>
      <c r="D7" s="150">
        <v>621413</v>
      </c>
      <c r="E7" s="150"/>
      <c r="F7" s="150"/>
      <c r="G7" s="150"/>
    </row>
    <row r="8" ht="33" customHeight="1" spans="1:7">
      <c r="A8" s="163" t="s">
        <v>79</v>
      </c>
      <c r="B8" s="163" t="s">
        <v>80</v>
      </c>
      <c r="C8" s="150">
        <f t="shared" si="0"/>
        <v>21392</v>
      </c>
      <c r="D8" s="150">
        <v>21392</v>
      </c>
      <c r="E8" s="150"/>
      <c r="F8" s="150"/>
      <c r="G8" s="150"/>
    </row>
    <row r="9" ht="33" customHeight="1" spans="1:7">
      <c r="A9" s="163" t="s">
        <v>81</v>
      </c>
      <c r="B9" s="163" t="s">
        <v>82</v>
      </c>
      <c r="C9" s="150">
        <f t="shared" si="0"/>
        <v>252449</v>
      </c>
      <c r="D9" s="150">
        <v>252449</v>
      </c>
      <c r="E9" s="150"/>
      <c r="F9" s="150"/>
      <c r="G9" s="150"/>
    </row>
    <row r="10" ht="33" customHeight="1" spans="1:7">
      <c r="A10" s="163" t="s">
        <v>83</v>
      </c>
      <c r="B10" s="163" t="s">
        <v>84</v>
      </c>
      <c r="C10" s="150">
        <f t="shared" si="0"/>
        <v>453773</v>
      </c>
      <c r="D10" s="150">
        <v>453773</v>
      </c>
      <c r="E10" s="150"/>
      <c r="F10" s="150"/>
      <c r="G10" s="150"/>
    </row>
    <row r="11" ht="33" customHeight="1" spans="1:7">
      <c r="A11" s="163">
        <v>2080899</v>
      </c>
      <c r="B11" s="163" t="s">
        <v>85</v>
      </c>
      <c r="C11" s="150">
        <f t="shared" si="0"/>
        <v>90000</v>
      </c>
      <c r="D11" s="150">
        <v>90000</v>
      </c>
      <c r="E11" s="150"/>
      <c r="F11" s="150"/>
      <c r="G11" s="150"/>
    </row>
    <row r="12" ht="33" customHeight="1" spans="1:7">
      <c r="A12" s="164">
        <f>'一般公共预算财政拨款基本及项目经济分类总表（八）'!A12</f>
        <v>2120201</v>
      </c>
      <c r="B12" s="164" t="str">
        <f>'一般公共预算财政拨款基本及项目经济分类总表（八）'!B12</f>
        <v>城乡社区规划与管理</v>
      </c>
      <c r="C12" s="150">
        <f t="shared" si="0"/>
        <v>1447000</v>
      </c>
      <c r="D12" s="150">
        <v>1447000</v>
      </c>
      <c r="E12" s="150"/>
      <c r="F12" s="150"/>
      <c r="G12" s="150"/>
    </row>
    <row r="13" ht="33" customHeight="1" spans="1:7">
      <c r="A13" s="60" t="s">
        <v>86</v>
      </c>
      <c r="B13" s="163" t="s">
        <v>87</v>
      </c>
      <c r="C13" s="150">
        <f t="shared" si="0"/>
        <v>78800</v>
      </c>
      <c r="D13" s="150">
        <v>78800</v>
      </c>
      <c r="E13" s="150"/>
      <c r="F13" s="150"/>
      <c r="G13" s="150"/>
    </row>
    <row r="14" ht="33" customHeight="1" spans="1:7">
      <c r="A14" s="18" t="s">
        <v>88</v>
      </c>
      <c r="B14" s="163" t="s">
        <v>89</v>
      </c>
      <c r="C14" s="150">
        <f t="shared" si="0"/>
        <v>2768500</v>
      </c>
      <c r="D14" s="150">
        <v>2768500</v>
      </c>
      <c r="E14" s="18"/>
      <c r="F14" s="29"/>
      <c r="G14" s="18"/>
    </row>
    <row r="15" ht="33" customHeight="1" spans="1:7">
      <c r="A15" s="18" t="s">
        <v>90</v>
      </c>
      <c r="B15" s="163" t="s">
        <v>91</v>
      </c>
      <c r="C15" s="150">
        <f t="shared" si="0"/>
        <v>3128700</v>
      </c>
      <c r="D15" s="150">
        <v>3128700</v>
      </c>
      <c r="E15" s="18"/>
      <c r="F15" s="29"/>
      <c r="G15" s="18"/>
    </row>
    <row r="16" ht="33" customHeight="1" spans="1:7">
      <c r="A16" s="18" t="s">
        <v>92</v>
      </c>
      <c r="B16" s="163" t="s">
        <v>93</v>
      </c>
      <c r="C16" s="150">
        <f t="shared" si="0"/>
        <v>5884400</v>
      </c>
      <c r="D16" s="150">
        <v>5884400</v>
      </c>
      <c r="E16" s="18"/>
      <c r="F16" s="29"/>
      <c r="G16" s="18"/>
    </row>
    <row r="17" ht="33" customHeight="1" spans="1:7">
      <c r="A17" s="18" t="s">
        <v>94</v>
      </c>
      <c r="B17" s="163" t="s">
        <v>95</v>
      </c>
      <c r="C17" s="150">
        <f t="shared" si="0"/>
        <v>47250</v>
      </c>
      <c r="D17" s="150">
        <v>47250</v>
      </c>
      <c r="E17" s="18"/>
      <c r="F17" s="29"/>
      <c r="G17" s="18"/>
    </row>
    <row r="18" customHeight="1" spans="3:5">
      <c r="C18" s="37"/>
      <c r="D18" s="37"/>
      <c r="E18" s="37"/>
    </row>
    <row r="19" customHeight="1" spans="3:5">
      <c r="C19" s="37"/>
      <c r="D19" s="37"/>
      <c r="E19" s="37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showGridLines="0" showZeros="0" workbookViewId="0">
      <selection activeCell="M6" sqref="M6"/>
    </sheetView>
  </sheetViews>
  <sheetFormatPr defaultColWidth="11.8681318681319" defaultRowHeight="12.75" customHeight="1" outlineLevelCol="5"/>
  <cols>
    <col min="1" max="1" width="9.87912087912088" customWidth="1"/>
    <col min="2" max="2" width="18.1208791208791" customWidth="1"/>
    <col min="3" max="3" width="25.8791208791209" customWidth="1"/>
    <col min="4" max="4" width="16" customWidth="1"/>
    <col min="5" max="6" width="15.1208791208791" customWidth="1"/>
  </cols>
  <sheetData>
    <row r="1" ht="34.95" customHeight="1" spans="1:6">
      <c r="A1" s="38" t="s">
        <v>96</v>
      </c>
      <c r="B1" s="38"/>
      <c r="C1" s="38"/>
      <c r="D1" s="38"/>
      <c r="E1" s="38"/>
      <c r="F1" s="38"/>
    </row>
    <row r="2" ht="25.05" customHeight="1" spans="1:6">
      <c r="A2" s="58" t="str">
        <f>(部门基本情况表!A2)</f>
        <v>编报单位：万荣县解店镇人民政府</v>
      </c>
      <c r="B2" s="58"/>
      <c r="C2" s="58"/>
      <c r="D2" s="58"/>
      <c r="F2" s="27" t="s">
        <v>24</v>
      </c>
    </row>
    <row r="3" ht="34.05" customHeight="1" spans="1:6">
      <c r="A3" s="43" t="s">
        <v>97</v>
      </c>
      <c r="B3" s="41"/>
      <c r="C3" s="44"/>
      <c r="D3" s="35" t="s">
        <v>98</v>
      </c>
      <c r="E3" s="35" t="s">
        <v>99</v>
      </c>
      <c r="F3" s="60" t="s">
        <v>100</v>
      </c>
    </row>
    <row r="4" ht="34.05" customHeight="1" spans="1:6">
      <c r="A4" s="28" t="s">
        <v>71</v>
      </c>
      <c r="B4" s="28" t="s">
        <v>72</v>
      </c>
      <c r="C4" s="29" t="s">
        <v>101</v>
      </c>
      <c r="D4" s="160"/>
      <c r="E4" s="160"/>
      <c r="F4" s="146"/>
    </row>
    <row r="5" ht="33.15" customHeight="1" spans="1:6">
      <c r="A5" s="161"/>
      <c r="B5" s="30"/>
      <c r="C5" s="162" t="s">
        <v>22</v>
      </c>
      <c r="D5" s="157">
        <f t="shared" ref="D5:D10" si="0">SUM(E5:F5)</f>
        <v>20119454</v>
      </c>
      <c r="E5" s="157">
        <f>SUM(E6:E20)</f>
        <v>6674804</v>
      </c>
      <c r="F5" s="150">
        <f>SUM(F6:F31)</f>
        <v>13444650</v>
      </c>
    </row>
    <row r="6" ht="33.15" customHeight="1" spans="1:6">
      <c r="A6" s="163" t="str">
        <f>'一般公共预算财政拨款基本及项目经济分类总表（八）'!A6</f>
        <v>2010301</v>
      </c>
      <c r="B6" s="163" t="str">
        <f>'一般公共预算财政拨款基本及项目经济分类总表（八）'!B6</f>
        <v>行政运行</v>
      </c>
      <c r="C6" s="163" t="str">
        <f>'一般公共预算财政拨款基本及项目经济分类总表（八）'!C6</f>
        <v>基本支出</v>
      </c>
      <c r="D6" s="157">
        <f t="shared" si="0"/>
        <v>5325777</v>
      </c>
      <c r="E6" s="157">
        <f>SUM('一般公共预算财政拨款基本及项目经济分类总表（八）'!E6)</f>
        <v>5325777</v>
      </c>
      <c r="F6" s="150"/>
    </row>
    <row r="7" ht="33.15" customHeight="1" spans="1:6">
      <c r="A7" s="163" t="str">
        <f>'一般公共预算财政拨款基本及项目经济分类总表（八）'!A7</f>
        <v>2080505</v>
      </c>
      <c r="B7" s="163" t="str">
        <f>'一般公共预算财政拨款基本及项目经济分类总表（八）'!B7</f>
        <v>机关事业单位基本养老保险缴费支出</v>
      </c>
      <c r="C7" s="163" t="str">
        <f>'一般公共预算财政拨款基本及项目经济分类总表（八）'!C7</f>
        <v>机关事业单位基本养老       保险缴费</v>
      </c>
      <c r="D7" s="157">
        <f t="shared" si="0"/>
        <v>621413</v>
      </c>
      <c r="E7" s="157">
        <f>SUM('一般公共预算财政拨款基本及项目经济分类总表（八）'!E7)</f>
        <v>621413</v>
      </c>
      <c r="F7" s="150"/>
    </row>
    <row r="8" ht="33.15" customHeight="1" spans="1:6">
      <c r="A8" s="163" t="str">
        <f>'一般公共预算财政拨款基本及项目经济分类总表（八）'!A8</f>
        <v>2089999</v>
      </c>
      <c r="B8" s="163" t="str">
        <f>'一般公共预算财政拨款基本及项目经济分类总表（八）'!B8</f>
        <v>其他社会保障和就业支出</v>
      </c>
      <c r="C8" s="163" t="str">
        <f>'一般公共预算财政拨款基本及项目经济分类总表（八）'!C8</f>
        <v>失业、工伤保险缴费</v>
      </c>
      <c r="D8" s="157">
        <f t="shared" si="0"/>
        <v>21392</v>
      </c>
      <c r="E8" s="157">
        <f>SUM('一般公共预算财政拨款基本及项目经济分类总表（八）'!E8)</f>
        <v>21392</v>
      </c>
      <c r="F8" s="150"/>
    </row>
    <row r="9" ht="33.15" customHeight="1" spans="1:6">
      <c r="A9" s="163" t="str">
        <f>'一般公共预算财政拨款基本及项目经济分类总表（八）'!A9</f>
        <v>2101101</v>
      </c>
      <c r="B9" s="163" t="str">
        <f>'一般公共预算财政拨款基本及项目经济分类总表（八）'!B9</f>
        <v>行政单位医疗</v>
      </c>
      <c r="C9" s="163" t="str">
        <f>'一般公共预算财政拨款基本及项目经济分类总表（八）'!C9</f>
        <v>职工基本医疗保险缴费</v>
      </c>
      <c r="D9" s="157">
        <f t="shared" si="0"/>
        <v>252449</v>
      </c>
      <c r="E9" s="157">
        <f>SUM('一般公共预算财政拨款基本及项目经济分类总表（八）'!E9)</f>
        <v>252449</v>
      </c>
      <c r="F9" s="150"/>
    </row>
    <row r="10" ht="33.15" customHeight="1" spans="1:6">
      <c r="A10" s="163" t="str">
        <f>'一般公共预算财政拨款基本及项目经济分类总表（八）'!A10</f>
        <v>2210201</v>
      </c>
      <c r="B10" s="163" t="str">
        <f>'一般公共预算财政拨款基本及项目经济分类总表（八）'!B10</f>
        <v>住房公积金</v>
      </c>
      <c r="C10" s="163" t="str">
        <f>'一般公共预算财政拨款基本及项目经济分类总表（八）'!C10</f>
        <v>住房公积金</v>
      </c>
      <c r="D10" s="157">
        <f t="shared" si="0"/>
        <v>453773</v>
      </c>
      <c r="E10" s="157">
        <f>SUM('一般公共预算财政拨款基本及项目经济分类总表（八）'!E10)</f>
        <v>453773</v>
      </c>
      <c r="F10" s="150"/>
    </row>
    <row r="11" ht="33.15" customHeight="1" spans="1:6">
      <c r="A11" s="163">
        <f>'一般公共预算财政拨款基本及项目经济分类总表（八）'!A11</f>
        <v>2080899</v>
      </c>
      <c r="B11" s="163" t="str">
        <f>'一般公共预算财政拨款基本及项目经济分类总表（八）'!B11</f>
        <v>其他优抚支出</v>
      </c>
      <c r="C11" s="163" t="str">
        <f>'一般公共预算财政拨款基本及项目经济分类总表（八）'!C11</f>
        <v>遗属人员补助金</v>
      </c>
      <c r="D11" s="157">
        <f t="shared" ref="D11:D20" si="1">SUM(E11:F11)</f>
        <v>90000</v>
      </c>
      <c r="E11" s="157">
        <f>SUM('一般公共预算财政拨款基本及项目经济分类总表（八）'!E11)</f>
        <v>0</v>
      </c>
      <c r="F11" s="150">
        <f>SUM('一般公共预算财政拨款基本及项目经济分类总表（八）'!F11)</f>
        <v>90000</v>
      </c>
    </row>
    <row r="12" ht="33.15" customHeight="1" spans="1:6">
      <c r="A12" s="163">
        <f>'一般公共预算财政拨款基本及项目经济分类总表（八）'!A12</f>
        <v>2120201</v>
      </c>
      <c r="B12" s="163" t="str">
        <f>'一般公共预算财政拨款基本及项目经济分类总表（八）'!B12</f>
        <v>城乡社区规划与管理</v>
      </c>
      <c r="C12" s="163" t="str">
        <f>'一般公共预算财政拨款基本及项目经济分类总表（八）'!C12</f>
        <v>乡无固定收入代表履职补贴</v>
      </c>
      <c r="D12" s="157">
        <f t="shared" si="1"/>
        <v>39000</v>
      </c>
      <c r="E12" s="157">
        <f>SUM('一般公共预算财政拨款基本及项目经济分类总表（八）'!E12)</f>
        <v>0</v>
      </c>
      <c r="F12" s="150">
        <f>SUM('一般公共预算财政拨款基本及项目经济分类总表（八）'!F12)</f>
        <v>39000</v>
      </c>
    </row>
    <row r="13" ht="33.15" customHeight="1" spans="1:6">
      <c r="A13" s="163">
        <f>'一般公共预算财政拨款基本及项目经济分类总表（八）'!A13</f>
        <v>2120201</v>
      </c>
      <c r="B13" s="163" t="str">
        <f>'一般公共预算财政拨款基本及项目经济分类总表（八）'!B13</f>
        <v>城乡社区规划与管理</v>
      </c>
      <c r="C13" s="163" t="str">
        <f>'一般公共预算财政拨款基本及项目经济分类总表（八）'!C13</f>
        <v>乡代表活动费用</v>
      </c>
      <c r="D13" s="157">
        <f t="shared" si="1"/>
        <v>46000</v>
      </c>
      <c r="E13" s="157">
        <f>SUM('一般公共预算财政拨款基本及项目经济分类总表（八）'!E13)</f>
        <v>0</v>
      </c>
      <c r="F13" s="150">
        <f>SUM('一般公共预算财政拨款基本及项目经济分类总表（八）'!F13)</f>
        <v>46000</v>
      </c>
    </row>
    <row r="14" ht="33.15" customHeight="1" spans="1:6">
      <c r="A14" s="163">
        <f>'一般公共预算财政拨款基本及项目经济分类总表（八）'!A14</f>
        <v>2120201</v>
      </c>
      <c r="B14" s="163" t="str">
        <f>'一般公共预算财政拨款基本及项目经济分类总表（八）'!B14</f>
        <v>城乡社区规划与管理</v>
      </c>
      <c r="C14" s="163" t="str">
        <f>'一般公共预算财政拨款基本及项目经济分类总表（八）'!C14</f>
        <v>乡人大代表联络室（点）运转费用</v>
      </c>
      <c r="D14" s="157">
        <f t="shared" si="1"/>
        <v>16000</v>
      </c>
      <c r="E14" s="157">
        <f>SUM('一般公共预算财政拨款基本及项目经济分类总表（八）'!E14)</f>
        <v>0</v>
      </c>
      <c r="F14" s="150">
        <f>SUM('一般公共预算财政拨款基本及项目经济分类总表（八）'!F14)</f>
        <v>16000</v>
      </c>
    </row>
    <row r="15" ht="33.15" customHeight="1" spans="1:6">
      <c r="A15" s="163">
        <f>'一般公共预算财政拨款基本及项目经济分类总表（八）'!A15</f>
        <v>2120201</v>
      </c>
      <c r="B15" s="163" t="str">
        <f>'一般公共预算财政拨款基本及项目经济分类总表（八）'!B15</f>
        <v>城乡社区规划与管理</v>
      </c>
      <c r="C15" s="163" t="str">
        <f>'一般公共预算财政拨款基本及项目经济分类总表（八）'!C15</f>
        <v>乡镇机关食堂补助资金</v>
      </c>
      <c r="D15" s="157">
        <f t="shared" si="1"/>
        <v>66100</v>
      </c>
      <c r="E15" s="157">
        <f>SUM('一般公共预算财政拨款基本及项目经济分类总表（八）'!E15)</f>
        <v>0</v>
      </c>
      <c r="F15" s="150">
        <f>SUM('一般公共预算财政拨款基本及项目经济分类总表（八）'!F15)</f>
        <v>66100</v>
      </c>
    </row>
    <row r="16" ht="33.15" customHeight="1" spans="1:6">
      <c r="A16" s="163">
        <f>'一般公共预算财政拨款基本及项目经济分类总表（八）'!A16</f>
        <v>2120201</v>
      </c>
      <c r="B16" s="163" t="str">
        <f>'一般公共预算财政拨款基本及项目经济分类总表（八）'!B16</f>
        <v>城乡社区规划与管理</v>
      </c>
      <c r="C16" s="163" t="str">
        <f>'一般公共预算财政拨款基本及项目经济分类总表（八）'!C16</f>
        <v>异地交流任职干部租赁费</v>
      </c>
      <c r="D16" s="157">
        <f t="shared" si="1"/>
        <v>16000</v>
      </c>
      <c r="E16" s="157">
        <f>SUM('一般公共预算财政拨款基本及项目经济分类总表（八）'!E16)</f>
        <v>0</v>
      </c>
      <c r="F16" s="150">
        <f>SUM('一般公共预算财政拨款基本及项目经济分类总表（八）'!F16)</f>
        <v>16000</v>
      </c>
    </row>
    <row r="17" ht="33.15" customHeight="1" spans="1:6">
      <c r="A17" s="163">
        <f>'一般公共预算财政拨款基本及项目经济分类总表（八）'!A17</f>
        <v>2120201</v>
      </c>
      <c r="B17" s="163" t="str">
        <f>'一般公共预算财政拨款基本及项目经济分类总表（八）'!B17</f>
        <v>城乡社区规划与管理</v>
      </c>
      <c r="C17" s="163" t="str">
        <f>'一般公共预算财政拨款基本及项目经济分类总表（八）'!C17</f>
        <v>综治村巡逻经费</v>
      </c>
      <c r="D17" s="157">
        <f t="shared" si="1"/>
        <v>114000</v>
      </c>
      <c r="E17" s="157">
        <f>SUM('一般公共预算财政拨款基本及项目经济分类总表（八）'!E17)</f>
        <v>0</v>
      </c>
      <c r="F17" s="150">
        <f>SUM('一般公共预算财政拨款基本及项目经济分类总表（八）'!F17)</f>
        <v>114000</v>
      </c>
    </row>
    <row r="18" ht="33.15" customHeight="1" spans="1:6">
      <c r="A18" s="163" t="str">
        <f>'一般公共预算财政拨款基本及项目经济分类总表（八）'!A18</f>
        <v>2130799</v>
      </c>
      <c r="B18" s="163" t="str">
        <f>'一般公共预算财政拨款基本及项目经济分类总表（八）'!B18</f>
        <v>其他农村综合改革支出</v>
      </c>
      <c r="C18" s="163" t="str">
        <f>'一般公共预算财政拨款基本及项目经济分类总表（八）'!C18</f>
        <v>农村离任“两委”主干补贴</v>
      </c>
      <c r="D18" s="157">
        <f t="shared" si="1"/>
        <v>78800</v>
      </c>
      <c r="E18" s="157">
        <f>SUM('一般公共预算财政拨款基本及项目经济分类总表（八）'!E18)</f>
        <v>0</v>
      </c>
      <c r="F18" s="150">
        <f>SUM('一般公共预算财政拨款基本及项目经济分类总表（八）'!F18)</f>
        <v>78800</v>
      </c>
    </row>
    <row r="19" ht="33.15" customHeight="1" spans="1:6">
      <c r="A19" s="163">
        <f>'一般公共预算财政拨款基本及项目经济分类总表（八）'!A19</f>
        <v>2120201</v>
      </c>
      <c r="B19" s="163" t="str">
        <f>'一般公共预算财政拨款基本及项目经济分类总表（八）'!B19</f>
        <v>城乡社区规划与管理</v>
      </c>
      <c r="C19" s="163" t="str">
        <f>'一般公共预算财政拨款基本及项目经济分类总表（八）'!C19</f>
        <v>人居环境整治资金</v>
      </c>
      <c r="D19" s="157">
        <f t="shared" si="1"/>
        <v>100000</v>
      </c>
      <c r="E19" s="157">
        <f>SUM('一般公共预算财政拨款基本及项目经济分类总表（八）'!E19)</f>
        <v>0</v>
      </c>
      <c r="F19" s="150">
        <f>SUM('一般公共预算财政拨款基本及项目经济分类总表（八）'!F19)</f>
        <v>100000</v>
      </c>
    </row>
    <row r="20" ht="30" customHeight="1" spans="1:6">
      <c r="A20" s="163">
        <f>'一般公共预算财政拨款基本及项目经济分类总表（八）'!A20</f>
        <v>2120201</v>
      </c>
      <c r="B20" s="163" t="str">
        <f>'一般公共预算财政拨款基本及项目经济分类总表（八）'!B20</f>
        <v>城乡社区规划与管理</v>
      </c>
      <c r="C20" s="163" t="str">
        <f>'一般公共预算财政拨款基本及项目经济分类总表（八）'!C20</f>
        <v>垃圾清扫车经费</v>
      </c>
      <c r="D20" s="157">
        <f t="shared" si="1"/>
        <v>200000</v>
      </c>
      <c r="E20" s="157">
        <f>SUM('一般公共预算财政拨款基本及项目经济分类总表（八）'!E20)</f>
        <v>0</v>
      </c>
      <c r="F20" s="150">
        <f>SUM('一般公共预算财政拨款基本及项目经济分类总表（八）'!F20)</f>
        <v>200000</v>
      </c>
    </row>
    <row r="21" ht="29" customHeight="1" spans="1:6">
      <c r="A21" s="163">
        <f>'一般公共预算财政拨款基本及项目经济分类总表（八）'!A21</f>
        <v>2120201</v>
      </c>
      <c r="B21" s="163" t="str">
        <f>'一般公共预算财政拨款基本及项目经济分类总表（八）'!B21</f>
        <v>城乡社区规划与管理</v>
      </c>
      <c r="C21" s="163" t="str">
        <f>'一般公共预算财政拨款基本及项目经济分类总表（八）'!C21</f>
        <v>北解村环岛租金</v>
      </c>
      <c r="D21" s="157">
        <f t="shared" ref="D21:D31" si="2">SUM(E21:F21)</f>
        <v>4200</v>
      </c>
      <c r="E21" s="157">
        <f>SUM('一般公共预算财政拨款基本及项目经济分类总表（八）'!E21)</f>
        <v>0</v>
      </c>
      <c r="F21" s="150">
        <f>SUM('一般公共预算财政拨款基本及项目经济分类总表（八）'!F21)</f>
        <v>4200</v>
      </c>
    </row>
    <row r="22" ht="33" customHeight="1" spans="1:6">
      <c r="A22" s="163">
        <f>'一般公共预算财政拨款基本及项目经济分类总表（八）'!A22</f>
        <v>2120201</v>
      </c>
      <c r="B22" s="163" t="str">
        <f>'一般公共预算财政拨款基本及项目经济分类总表（八）'!B22</f>
        <v>城乡社区规划与管理</v>
      </c>
      <c r="C22" s="163" t="str">
        <f>'一般公共预算财政拨款基本及项目经济分类总表（八）'!C22</f>
        <v>乡镇管理事务</v>
      </c>
      <c r="D22" s="157">
        <f t="shared" si="2"/>
        <v>310000</v>
      </c>
      <c r="E22" s="157">
        <f>SUM('一般公共预算财政拨款基本及项目经济分类总表（八）'!E22)</f>
        <v>0</v>
      </c>
      <c r="F22" s="150">
        <f>SUM('一般公共预算财政拨款基本及项目经济分类总表（八）'!F22)</f>
        <v>310000</v>
      </c>
    </row>
    <row r="23" ht="33" customHeight="1" spans="1:6">
      <c r="A23" s="163" t="str">
        <f>'一般公共预算财政拨款基本及项目经济分类总表（八）'!A23</f>
        <v>2130705</v>
      </c>
      <c r="B23" s="163" t="str">
        <f>'一般公共预算财政拨款基本及项目经济分类总表（八）'!B23</f>
        <v>对村民委员会和村党支部的补助</v>
      </c>
      <c r="C23" s="163" t="str">
        <f>'一般公共预算财政拨款基本及项目经济分类总表（八）'!C23</f>
        <v>村级转移支付</v>
      </c>
      <c r="D23" s="157">
        <f t="shared" si="2"/>
        <v>2768500</v>
      </c>
      <c r="E23" s="157">
        <f>SUM('一般公共预算财政拨款基本及项目经济分类总表（八）'!E23)</f>
        <v>0</v>
      </c>
      <c r="F23" s="150">
        <f>SUM('一般公共预算财政拨款基本及项目经济分类总表（八）'!F23)</f>
        <v>2768500</v>
      </c>
    </row>
    <row r="24" ht="33" customHeight="1" spans="1:6">
      <c r="A24" s="163">
        <f>'一般公共预算财政拨款基本及项目经济分类总表（八）'!A24</f>
        <v>2120201</v>
      </c>
      <c r="B24" s="163" t="str">
        <f>'一般公共预算财政拨款基本及项目经济分类总表（八）'!B24</f>
        <v>城乡社区规划与管理</v>
      </c>
      <c r="C24" s="163" t="str">
        <f>'一般公共预算财政拨款基本及项目经济分类总表（八）'!C24</f>
        <v>机关维修改造项目</v>
      </c>
      <c r="D24" s="157">
        <f t="shared" si="2"/>
        <v>190000</v>
      </c>
      <c r="E24" s="157">
        <f>SUM('一般公共预算财政拨款基本及项目经济分类总表（八）'!E24)</f>
        <v>0</v>
      </c>
      <c r="F24" s="150">
        <f>SUM('一般公共预算财政拨款基本及项目经济分类总表（八）'!F24)</f>
        <v>190000</v>
      </c>
    </row>
    <row r="25" ht="33" customHeight="1" spans="1:6">
      <c r="A25" s="163" t="str">
        <f>'一般公共预算财政拨款基本及项目经济分类总表（八）'!A25</f>
        <v>2070199</v>
      </c>
      <c r="B25" s="163" t="str">
        <f>'一般公共预算财政拨款基本及项目经济分类总表（八）'!B25</f>
        <v>其他文化和旅游支出</v>
      </c>
      <c r="C25" s="163" t="str">
        <f>'一般公共预算财政拨款基本及项目经济分类总表（八）'!C25</f>
        <v>飞云楼周边安置区基础设施工程</v>
      </c>
      <c r="D25" s="157">
        <f t="shared" si="2"/>
        <v>3128700</v>
      </c>
      <c r="E25" s="157">
        <f>SUM('一般公共预算财政拨款基本及项目经济分类总表（八）'!E25)</f>
        <v>0</v>
      </c>
      <c r="F25" s="150">
        <f>SUM('一般公共预算财政拨款基本及项目经济分类总表（八）'!F25)</f>
        <v>3128700</v>
      </c>
    </row>
    <row r="26" ht="33" customHeight="1" spans="1:6">
      <c r="A26" s="163" t="str">
        <f>'一般公共预算财政拨款基本及项目经济分类总表（八）'!A26</f>
        <v>2130199</v>
      </c>
      <c r="B26" s="163" t="str">
        <f>'一般公共预算财政拨款基本及项目经济分类总表（八）'!B26</f>
        <v>其他农业农村支出</v>
      </c>
      <c r="C26" s="163" t="str">
        <f>'一般公共预算财政拨款基本及项目经济分类总表（八）'!C26</f>
        <v>新建北路以东王勃街以北房屋构造物征收安置项目</v>
      </c>
      <c r="D26" s="157">
        <f t="shared" si="2"/>
        <v>4000000</v>
      </c>
      <c r="E26" s="157">
        <f>SUM('一般公共预算财政拨款基本及项目经济分类总表（八）'!E26)</f>
        <v>0</v>
      </c>
      <c r="F26" s="150">
        <f>SUM('一般公共预算财政拨款基本及项目经济分类总表（八）'!F26)</f>
        <v>4000000</v>
      </c>
    </row>
    <row r="27" ht="33" customHeight="1" spans="1:6">
      <c r="A27" s="163" t="str">
        <f>'一般公共预算财政拨款基本及项目经济分类总表（八）'!A27</f>
        <v>2130199</v>
      </c>
      <c r="B27" s="163" t="str">
        <f>'一般公共预算财政拨款基本及项目经济分类总表（八）'!B27</f>
        <v>其他农业农村支出</v>
      </c>
      <c r="C27" s="163" t="str">
        <f>'一般公共预算财政拨款基本及项目经济分类总表（八）'!C27</f>
        <v>恒磁南路周边房屋拆迁及安置费</v>
      </c>
      <c r="D27" s="157">
        <f t="shared" si="2"/>
        <v>1884400</v>
      </c>
      <c r="E27" s="157">
        <f>SUM('一般公共预算财政拨款基本及项目经济分类总表（八）'!E27)</f>
        <v>0</v>
      </c>
      <c r="F27" s="150">
        <f>SUM('一般公共预算财政拨款基本及项目经济分类总表（八）'!F27)</f>
        <v>1884400</v>
      </c>
    </row>
    <row r="28" ht="33" customHeight="1" spans="1:6">
      <c r="A28" s="163">
        <f>'一般公共预算财政拨款基本及项目经济分类总表（八）'!A28</f>
        <v>2120201</v>
      </c>
      <c r="B28" s="163" t="str">
        <f>'一般公共预算财政拨款基本及项目经济分类总表（八）'!B28</f>
        <v>城乡社区规划与管理</v>
      </c>
      <c r="C28" s="163" t="str">
        <f>'一般公共预算财政拨款基本及项目经济分类总表（八）'!C28</f>
        <v>飞云楼周边环境整治业务费</v>
      </c>
      <c r="D28" s="157">
        <f t="shared" si="2"/>
        <v>197000</v>
      </c>
      <c r="E28" s="157">
        <f>SUM('一般公共预算财政拨款基本及项目经济分类总表（八）'!E28)</f>
        <v>0</v>
      </c>
      <c r="F28" s="150">
        <f>SUM('一般公共预算财政拨款基本及项目经济分类总表（八）'!F28)</f>
        <v>197000</v>
      </c>
    </row>
    <row r="29" ht="33" customHeight="1" spans="1:6">
      <c r="A29" s="163" t="str">
        <f>'一般公共预算财政拨款基本及项目经济分类总表（八）'!A29</f>
        <v>2160299</v>
      </c>
      <c r="B29" s="163" t="str">
        <f>'一般公共预算财政拨款基本及项目经济分类总表（八）'!B29</f>
        <v>其他商品流通事务支出</v>
      </c>
      <c r="C29" s="163" t="str">
        <f>'一般公共预算财政拨款基本及项目经济分类总表（八）'!C29</f>
        <v>第三批全县困难群众“爱心消费券”县级补助资金</v>
      </c>
      <c r="D29" s="150">
        <f t="shared" si="2"/>
        <v>33750</v>
      </c>
      <c r="E29" s="157">
        <f>SUM('一般公共预算财政拨款基本及项目经济分类总表（八）'!E29)</f>
        <v>0</v>
      </c>
      <c r="F29" s="150">
        <f>SUM('一般公共预算财政拨款基本及项目经济分类总表（八）'!F29)</f>
        <v>33750</v>
      </c>
    </row>
    <row r="30" ht="33" customHeight="1" spans="1:6">
      <c r="A30" s="163" t="str">
        <f>'一般公共预算财政拨款基本及项目经济分类总表（八）'!A30</f>
        <v>2160299</v>
      </c>
      <c r="B30" s="163" t="str">
        <f>'一般公共预算财政拨款基本及项目经济分类总表（八）'!B30</f>
        <v>其他商品流通事务支出</v>
      </c>
      <c r="C30" s="163" t="str">
        <f>'一般公共预算财政拨款基本及项目经济分类总表（八）'!C30</f>
        <v>2023年全县困难群众“爱心消费券”县级补助资金</v>
      </c>
      <c r="D30" s="150">
        <f t="shared" si="2"/>
        <v>13500</v>
      </c>
      <c r="E30" s="157">
        <f>SUM('一般公共预算财政拨款基本及项目经济分类总表（八）'!E30)</f>
        <v>0</v>
      </c>
      <c r="F30" s="150">
        <f>SUM('一般公共预算财政拨款基本及项目经济分类总表（八）'!F30)</f>
        <v>13500</v>
      </c>
    </row>
    <row r="31" ht="33" customHeight="1" spans="1:6">
      <c r="A31" s="164">
        <f>'一般公共预算财政拨款基本及项目经济分类总表（八）'!A31</f>
        <v>2120201</v>
      </c>
      <c r="B31" s="164" t="str">
        <f>'一般公共预算财政拨款基本及项目经济分类总表（八）'!B31</f>
        <v>城乡社区规划与管理</v>
      </c>
      <c r="C31" s="164" t="str">
        <f>'一般公共预算财政拨款基本及项目经济分类总表（八）'!C31</f>
        <v>购置办公及专用设备项目</v>
      </c>
      <c r="D31" s="148">
        <f t="shared" si="2"/>
        <v>148700</v>
      </c>
      <c r="E31" s="165">
        <f>SUM('一般公共预算财政拨款基本及项目经济分类总表（八）'!E31)</f>
        <v>0</v>
      </c>
      <c r="F31" s="148">
        <f>SUM('一般公共预算财政拨款基本及项目经济分类总表（八）'!F31)</f>
        <v>148700</v>
      </c>
    </row>
    <row r="32" ht="33" customHeight="1" spans="1:6">
      <c r="A32" s="68"/>
      <c r="B32" s="68"/>
      <c r="C32" s="68"/>
      <c r="D32" s="68"/>
      <c r="E32" s="68"/>
      <c r="F32" s="68"/>
    </row>
    <row r="33" ht="33" customHeight="1" spans="1:6">
      <c r="A33" s="68"/>
      <c r="B33" s="68"/>
      <c r="C33" s="68"/>
      <c r="D33" s="68"/>
      <c r="E33" s="68"/>
      <c r="F33" s="68"/>
    </row>
    <row r="34" ht="33" customHeight="1" spans="1:6">
      <c r="A34" s="68"/>
      <c r="B34" s="68"/>
      <c r="C34" s="68"/>
      <c r="D34" s="68"/>
      <c r="E34" s="68"/>
      <c r="F34" s="68"/>
    </row>
    <row r="35" ht="33" customHeight="1" spans="1:6">
      <c r="A35" s="68"/>
      <c r="B35" s="68"/>
      <c r="C35" s="68"/>
      <c r="D35" s="68"/>
      <c r="E35" s="68"/>
      <c r="F35" s="68"/>
    </row>
    <row r="36" ht="33" customHeight="1" spans="1:6">
      <c r="A36" s="68"/>
      <c r="B36" s="68"/>
      <c r="C36" s="68"/>
      <c r="D36" s="68"/>
      <c r="E36" s="68"/>
      <c r="F36" s="68"/>
    </row>
    <row r="37" ht="33" customHeight="1" spans="1:6">
      <c r="A37" s="68"/>
      <c r="B37" s="68"/>
      <c r="C37" s="68"/>
      <c r="D37" s="68"/>
      <c r="E37" s="68"/>
      <c r="F37" s="68"/>
    </row>
    <row r="38" ht="33" customHeight="1" spans="1:6">
      <c r="A38" s="68"/>
      <c r="B38" s="68"/>
      <c r="C38" s="68"/>
      <c r="D38" s="68"/>
      <c r="E38" s="68"/>
      <c r="F38" s="6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6"/>
  <sheetViews>
    <sheetView showGridLines="0" showZeros="0" tabSelected="1" topLeftCell="E7" workbookViewId="0">
      <selection activeCell="K21" sqref="K21"/>
    </sheetView>
  </sheetViews>
  <sheetFormatPr defaultColWidth="11.8681318681319" defaultRowHeight="12.75" customHeight="1"/>
  <cols>
    <col min="1" max="1" width="17.3736263736264" customWidth="1"/>
    <col min="2" max="2" width="14.1208791208791" customWidth="1"/>
    <col min="3" max="3" width="30.8791208791209" customWidth="1"/>
    <col min="4" max="4" width="12.5054945054945" customWidth="1"/>
    <col min="5" max="5" width="13.6263736263736" customWidth="1"/>
    <col min="6" max="6" width="11.8791208791209" customWidth="1"/>
  </cols>
  <sheetData>
    <row r="1" ht="25.05" customHeight="1" spans="1:6">
      <c r="A1" s="38" t="s">
        <v>102</v>
      </c>
      <c r="B1" s="38"/>
      <c r="C1" s="38"/>
      <c r="D1" s="38"/>
      <c r="E1" s="38"/>
      <c r="F1" s="38"/>
    </row>
    <row r="2" ht="22.05" customHeight="1" spans="1:6">
      <c r="A2" s="58" t="str">
        <f>(部门基本情况表!A2)</f>
        <v>编报单位：万荣县解店镇人民政府</v>
      </c>
      <c r="B2" s="58"/>
      <c r="C2" s="58"/>
      <c r="F2" s="27" t="s">
        <v>24</v>
      </c>
    </row>
    <row r="3" ht="17.55" customHeight="1" spans="1:6">
      <c r="A3" s="143" t="s">
        <v>103</v>
      </c>
      <c r="B3" s="144"/>
      <c r="C3" s="145" t="s">
        <v>104</v>
      </c>
      <c r="D3" s="137"/>
      <c r="E3" s="137"/>
      <c r="F3" s="59"/>
    </row>
    <row r="4" ht="17.55" customHeight="1" spans="1:6">
      <c r="A4" s="60" t="s">
        <v>105</v>
      </c>
      <c r="B4" s="64" t="s">
        <v>106</v>
      </c>
      <c r="C4" s="60" t="s">
        <v>107</v>
      </c>
      <c r="D4" s="145" t="s">
        <v>108</v>
      </c>
      <c r="E4" s="137"/>
      <c r="F4" s="59"/>
    </row>
    <row r="5" ht="24" customHeight="1" spans="1:6">
      <c r="A5" s="60"/>
      <c r="B5" s="146"/>
      <c r="C5" s="60"/>
      <c r="D5" s="18" t="s">
        <v>109</v>
      </c>
      <c r="E5" s="18" t="s">
        <v>68</v>
      </c>
      <c r="F5" s="12" t="s">
        <v>110</v>
      </c>
    </row>
    <row r="6" ht="20.25" customHeight="1" spans="1:6">
      <c r="A6" s="147" t="s">
        <v>29</v>
      </c>
      <c r="B6" s="148">
        <f>SUM(B7:B8)</f>
        <v>20119454</v>
      </c>
      <c r="C6" s="149" t="s">
        <v>30</v>
      </c>
      <c r="D6" s="150">
        <f>SUM(E6:F6)</f>
        <v>5325777</v>
      </c>
      <c r="E6" s="150">
        <v>5325777</v>
      </c>
      <c r="F6" s="148">
        <v>0</v>
      </c>
    </row>
    <row r="7" ht="24" customHeight="1" spans="1:7">
      <c r="A7" s="151" t="s">
        <v>31</v>
      </c>
      <c r="B7" s="150">
        <f>SUM('一般公共预算财政拨款支出表（六）'!D5)</f>
        <v>20119454</v>
      </c>
      <c r="C7" s="149" t="s">
        <v>32</v>
      </c>
      <c r="D7" s="150">
        <f t="shared" ref="D7:D33" si="0">SUM(E7:F7)</f>
        <v>0</v>
      </c>
      <c r="E7" s="157"/>
      <c r="F7" s="150">
        <v>0</v>
      </c>
      <c r="G7" s="37"/>
    </row>
    <row r="8" ht="25" customHeight="1" spans="1:7">
      <c r="A8" s="151" t="s">
        <v>111</v>
      </c>
      <c r="B8" s="152">
        <f>SUM('纳入财政专户管理的事业收入支出表（五）'!D5)</f>
        <v>0</v>
      </c>
      <c r="C8" s="149" t="s">
        <v>34</v>
      </c>
      <c r="D8" s="150">
        <f t="shared" si="0"/>
        <v>0</v>
      </c>
      <c r="E8" s="158"/>
      <c r="F8" s="159">
        <v>0</v>
      </c>
      <c r="G8" s="37"/>
    </row>
    <row r="9" ht="19.95" customHeight="1" spans="1:8">
      <c r="A9" s="147" t="s">
        <v>35</v>
      </c>
      <c r="B9" s="153">
        <f>SUM('政府性基金预算支出表（十）'!C5)</f>
        <v>0</v>
      </c>
      <c r="C9" s="149" t="s">
        <v>36</v>
      </c>
      <c r="D9" s="150">
        <f t="shared" si="0"/>
        <v>0</v>
      </c>
      <c r="E9" s="150"/>
      <c r="F9" s="150">
        <v>0</v>
      </c>
      <c r="G9" s="37"/>
      <c r="H9" s="37"/>
    </row>
    <row r="10" ht="19.95" customHeight="1" spans="1:8">
      <c r="A10" s="68"/>
      <c r="B10" s="153"/>
      <c r="C10" s="149" t="s">
        <v>38</v>
      </c>
      <c r="D10" s="150">
        <f t="shared" si="0"/>
        <v>0</v>
      </c>
      <c r="E10" s="150"/>
      <c r="F10" s="150">
        <v>0</v>
      </c>
      <c r="G10" s="37"/>
      <c r="H10" s="37"/>
    </row>
    <row r="11" ht="19.95" customHeight="1" spans="1:9">
      <c r="A11" s="68"/>
      <c r="B11" s="153"/>
      <c r="C11" s="149" t="s">
        <v>40</v>
      </c>
      <c r="D11" s="150">
        <f t="shared" si="0"/>
        <v>0</v>
      </c>
      <c r="E11" s="150"/>
      <c r="F11" s="150">
        <v>0</v>
      </c>
      <c r="G11" s="37"/>
      <c r="H11" s="37"/>
      <c r="I11" s="37"/>
    </row>
    <row r="12" ht="19.95" customHeight="1" spans="1:10">
      <c r="A12" s="68"/>
      <c r="B12" s="154"/>
      <c r="C12" s="34" t="s">
        <v>41</v>
      </c>
      <c r="D12" s="150">
        <f t="shared" si="0"/>
        <v>3128700</v>
      </c>
      <c r="E12" s="158">
        <v>3128700</v>
      </c>
      <c r="F12" s="150">
        <v>0</v>
      </c>
      <c r="G12" s="37"/>
      <c r="H12" s="37"/>
      <c r="I12" s="37"/>
      <c r="J12" s="37"/>
    </row>
    <row r="13" ht="19.95" customHeight="1" spans="1:10">
      <c r="A13" s="68"/>
      <c r="B13" s="154"/>
      <c r="C13" s="149" t="s">
        <v>42</v>
      </c>
      <c r="D13" s="150">
        <f t="shared" si="0"/>
        <v>732805</v>
      </c>
      <c r="E13" s="158">
        <v>732805</v>
      </c>
      <c r="F13" s="150">
        <v>0</v>
      </c>
      <c r="G13" s="37"/>
      <c r="H13" s="37"/>
      <c r="I13" s="37"/>
      <c r="J13" s="37"/>
    </row>
    <row r="14" ht="19.95" customHeight="1" spans="1:9">
      <c r="A14" s="68"/>
      <c r="B14" s="154"/>
      <c r="C14" s="149" t="s">
        <v>43</v>
      </c>
      <c r="D14" s="150">
        <f t="shared" si="0"/>
        <v>0</v>
      </c>
      <c r="E14" s="150"/>
      <c r="F14" s="150">
        <v>0</v>
      </c>
      <c r="G14" s="37"/>
      <c r="H14" s="37"/>
      <c r="I14" s="37"/>
    </row>
    <row r="15" ht="19.95" customHeight="1" spans="1:10">
      <c r="A15" s="68"/>
      <c r="B15" s="154"/>
      <c r="C15" s="34" t="s">
        <v>44</v>
      </c>
      <c r="D15" s="150">
        <f t="shared" si="0"/>
        <v>252449</v>
      </c>
      <c r="E15" s="150">
        <v>252449</v>
      </c>
      <c r="F15" s="150">
        <v>0</v>
      </c>
      <c r="G15" s="37"/>
      <c r="H15" s="37"/>
      <c r="I15" s="37"/>
      <c r="J15" s="37"/>
    </row>
    <row r="16" ht="19.95" customHeight="1" spans="1:8">
      <c r="A16" s="68"/>
      <c r="B16" s="154"/>
      <c r="C16" s="149" t="s">
        <v>45</v>
      </c>
      <c r="D16" s="150">
        <f t="shared" si="0"/>
        <v>0</v>
      </c>
      <c r="E16" s="150"/>
      <c r="F16" s="150">
        <v>0</v>
      </c>
      <c r="G16" s="37"/>
      <c r="H16" s="37"/>
    </row>
    <row r="17" ht="19.95" customHeight="1" spans="1:10">
      <c r="A17" s="68"/>
      <c r="B17" s="154"/>
      <c r="C17" s="149" t="s">
        <v>46</v>
      </c>
      <c r="D17" s="150">
        <f t="shared" si="0"/>
        <v>1447000</v>
      </c>
      <c r="E17" s="150">
        <v>1447000</v>
      </c>
      <c r="F17" s="150">
        <v>0</v>
      </c>
      <c r="G17" s="37"/>
      <c r="H17" s="37"/>
      <c r="I17" s="37"/>
      <c r="J17" s="37"/>
    </row>
    <row r="18" ht="19.95" customHeight="1" spans="1:10">
      <c r="A18" s="68"/>
      <c r="B18" s="154"/>
      <c r="C18" s="149" t="s">
        <v>47</v>
      </c>
      <c r="D18" s="150">
        <f t="shared" si="0"/>
        <v>8731700</v>
      </c>
      <c r="E18" s="150">
        <v>8731700</v>
      </c>
      <c r="F18" s="150">
        <v>0</v>
      </c>
      <c r="G18" s="37"/>
      <c r="H18" s="37"/>
      <c r="I18" s="37"/>
      <c r="J18" s="37"/>
    </row>
    <row r="19" ht="19.95" customHeight="1" spans="1:14">
      <c r="A19" s="68"/>
      <c r="B19" s="154"/>
      <c r="C19" s="149" t="s">
        <v>48</v>
      </c>
      <c r="D19" s="150">
        <f t="shared" si="0"/>
        <v>0</v>
      </c>
      <c r="E19" s="150"/>
      <c r="F19" s="150">
        <v>0</v>
      </c>
      <c r="G19" s="37"/>
      <c r="H19" s="37"/>
      <c r="I19" s="37"/>
      <c r="J19" s="37"/>
      <c r="K19" s="37"/>
      <c r="L19" s="37"/>
      <c r="N19" s="37"/>
    </row>
    <row r="20" ht="19.95" customHeight="1" spans="1:14">
      <c r="A20" s="68"/>
      <c r="B20" s="154"/>
      <c r="C20" s="149" t="s">
        <v>49</v>
      </c>
      <c r="D20" s="150">
        <f t="shared" si="0"/>
        <v>0</v>
      </c>
      <c r="E20" s="150"/>
      <c r="F20" s="150">
        <v>0</v>
      </c>
      <c r="G20" s="37"/>
      <c r="H20" s="37"/>
      <c r="I20" s="37"/>
      <c r="J20" s="37"/>
      <c r="K20" s="37"/>
      <c r="L20" s="37"/>
      <c r="M20" s="37"/>
      <c r="N20" s="37"/>
    </row>
    <row r="21" ht="19.95" customHeight="1" spans="1:13">
      <c r="A21" s="68"/>
      <c r="B21" s="154"/>
      <c r="C21" s="149" t="s">
        <v>50</v>
      </c>
      <c r="D21" s="150">
        <f t="shared" si="0"/>
        <v>47250</v>
      </c>
      <c r="E21" s="150">
        <v>47250</v>
      </c>
      <c r="F21" s="150">
        <v>0</v>
      </c>
      <c r="G21" s="37"/>
      <c r="H21" s="37"/>
      <c r="I21" s="37"/>
      <c r="J21" s="37"/>
      <c r="K21" s="37"/>
      <c r="L21" s="37"/>
      <c r="M21" s="37"/>
    </row>
    <row r="22" ht="19.95" customHeight="1" spans="1:11">
      <c r="A22" s="68"/>
      <c r="B22" s="154"/>
      <c r="C22" s="149" t="s">
        <v>51</v>
      </c>
      <c r="D22" s="150">
        <f t="shared" si="0"/>
        <v>0</v>
      </c>
      <c r="E22" s="150"/>
      <c r="F22" s="150">
        <v>0</v>
      </c>
      <c r="G22" s="37"/>
      <c r="H22" s="37"/>
      <c r="I22" s="37"/>
      <c r="J22" s="37"/>
      <c r="K22" s="37"/>
    </row>
    <row r="23" ht="19.95" customHeight="1" spans="1:8">
      <c r="A23" s="68"/>
      <c r="B23" s="154"/>
      <c r="C23" s="149" t="s">
        <v>52</v>
      </c>
      <c r="D23" s="150">
        <f t="shared" si="0"/>
        <v>0</v>
      </c>
      <c r="E23" s="150"/>
      <c r="F23" s="150">
        <v>0</v>
      </c>
      <c r="G23" s="37"/>
      <c r="H23" s="37"/>
    </row>
    <row r="24" ht="19.95" customHeight="1" spans="1:8">
      <c r="A24" s="68"/>
      <c r="B24" s="154"/>
      <c r="C24" s="34" t="s">
        <v>53</v>
      </c>
      <c r="D24" s="150">
        <f t="shared" si="0"/>
        <v>0</v>
      </c>
      <c r="E24" s="150"/>
      <c r="F24" s="150">
        <v>0</v>
      </c>
      <c r="G24" s="37"/>
      <c r="H24" s="37"/>
    </row>
    <row r="25" ht="19.95" customHeight="1" spans="1:11">
      <c r="A25" s="68"/>
      <c r="B25" s="154"/>
      <c r="C25" s="149" t="s">
        <v>54</v>
      </c>
      <c r="D25" s="150">
        <f t="shared" si="0"/>
        <v>453773</v>
      </c>
      <c r="E25" s="150">
        <v>453773</v>
      </c>
      <c r="F25" s="150">
        <v>0</v>
      </c>
      <c r="G25" s="37"/>
      <c r="H25" s="37"/>
      <c r="I25" s="37"/>
      <c r="J25" s="37"/>
      <c r="K25" s="37"/>
    </row>
    <row r="26" ht="19.95" customHeight="1" spans="1:10">
      <c r="A26" s="68"/>
      <c r="B26" s="154"/>
      <c r="C26" s="149" t="s">
        <v>55</v>
      </c>
      <c r="D26" s="150">
        <f t="shared" si="0"/>
        <v>0</v>
      </c>
      <c r="E26" s="150"/>
      <c r="F26" s="150">
        <v>0</v>
      </c>
      <c r="G26" s="37"/>
      <c r="H26" s="37"/>
      <c r="I26" s="37"/>
      <c r="J26" s="37"/>
    </row>
    <row r="27" ht="19.95" customHeight="1" spans="1:10">
      <c r="A27" s="68"/>
      <c r="B27" s="154"/>
      <c r="C27" s="155" t="s">
        <v>56</v>
      </c>
      <c r="D27" s="150">
        <f t="shared" si="0"/>
        <v>0</v>
      </c>
      <c r="E27" s="150"/>
      <c r="F27" s="150">
        <v>0</v>
      </c>
      <c r="G27" s="37"/>
      <c r="H27" s="37"/>
      <c r="I27" s="37"/>
      <c r="J27" s="37"/>
    </row>
    <row r="28" ht="19.95" customHeight="1" spans="1:10">
      <c r="A28" s="68"/>
      <c r="B28" s="154"/>
      <c r="C28" s="149" t="s">
        <v>57</v>
      </c>
      <c r="D28" s="150">
        <f t="shared" si="0"/>
        <v>0</v>
      </c>
      <c r="E28" s="150"/>
      <c r="F28" s="150">
        <v>0</v>
      </c>
      <c r="G28" s="37"/>
      <c r="J28" s="37"/>
    </row>
    <row r="29" ht="19.95" customHeight="1" spans="1:9">
      <c r="A29" s="68"/>
      <c r="B29" s="154"/>
      <c r="C29" s="149" t="s">
        <v>58</v>
      </c>
      <c r="D29" s="150">
        <f t="shared" si="0"/>
        <v>0</v>
      </c>
      <c r="E29" s="150">
        <v>0</v>
      </c>
      <c r="F29" s="150">
        <v>0</v>
      </c>
      <c r="G29" s="37"/>
      <c r="H29" s="37"/>
      <c r="I29" s="37"/>
    </row>
    <row r="30" ht="19.95" customHeight="1" spans="1:12">
      <c r="A30" s="68"/>
      <c r="B30" s="154"/>
      <c r="C30" s="149" t="s">
        <v>59</v>
      </c>
      <c r="D30" s="150">
        <f t="shared" si="0"/>
        <v>0</v>
      </c>
      <c r="E30" s="150">
        <v>0</v>
      </c>
      <c r="F30" s="150">
        <v>0</v>
      </c>
      <c r="G30" s="37"/>
      <c r="H30" s="37"/>
      <c r="I30" s="37"/>
      <c r="J30" s="37"/>
      <c r="K30" s="37"/>
      <c r="L30" s="37"/>
    </row>
    <row r="31" ht="19.95" customHeight="1" spans="1:11">
      <c r="A31" s="68"/>
      <c r="B31" s="154"/>
      <c r="C31" s="149" t="s">
        <v>60</v>
      </c>
      <c r="D31" s="150">
        <f t="shared" si="0"/>
        <v>0</v>
      </c>
      <c r="E31" s="150">
        <v>0</v>
      </c>
      <c r="F31" s="150">
        <v>0</v>
      </c>
      <c r="G31" s="37"/>
      <c r="H31" s="37"/>
      <c r="I31" s="37"/>
      <c r="J31" s="37"/>
      <c r="K31" s="37"/>
    </row>
    <row r="32" ht="19.95" customHeight="1" spans="1:9">
      <c r="A32" s="68"/>
      <c r="B32" s="154"/>
      <c r="C32" s="155" t="s">
        <v>61</v>
      </c>
      <c r="D32" s="150">
        <f t="shared" si="0"/>
        <v>0</v>
      </c>
      <c r="E32" s="150">
        <v>0</v>
      </c>
      <c r="F32" s="150">
        <v>0</v>
      </c>
      <c r="G32" s="37"/>
      <c r="H32" s="37"/>
      <c r="I32" s="37"/>
    </row>
    <row r="33" ht="19.95" customHeight="1" spans="1:7">
      <c r="A33" s="68"/>
      <c r="B33" s="154"/>
      <c r="C33" s="155" t="s">
        <v>62</v>
      </c>
      <c r="D33" s="150">
        <f t="shared" si="0"/>
        <v>0</v>
      </c>
      <c r="E33" s="150">
        <v>0</v>
      </c>
      <c r="F33" s="150">
        <v>0</v>
      </c>
      <c r="G33" s="37"/>
    </row>
    <row r="34" ht="19.95" customHeight="1" spans="1:6">
      <c r="A34" s="18" t="s">
        <v>63</v>
      </c>
      <c r="B34" s="156">
        <f>SUM(B6,B9)</f>
        <v>20119454</v>
      </c>
      <c r="C34" s="29" t="s">
        <v>64</v>
      </c>
      <c r="D34" s="150">
        <f t="shared" ref="D34:F34" si="1">SUM(D6:D33)</f>
        <v>20119454</v>
      </c>
      <c r="E34" s="150">
        <f t="shared" si="1"/>
        <v>20119454</v>
      </c>
      <c r="F34" s="150">
        <f t="shared" si="1"/>
        <v>0</v>
      </c>
    </row>
    <row r="35" customHeight="1" spans="2:3">
      <c r="B35" s="37"/>
      <c r="C35" s="37"/>
    </row>
    <row r="36" customHeight="1" spans="2:2">
      <c r="B36" s="37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showZeros="0" workbookViewId="0">
      <selection activeCell="D13" sqref="D13"/>
    </sheetView>
  </sheetViews>
  <sheetFormatPr defaultColWidth="11.8681318681319" defaultRowHeight="12.75" customHeight="1" outlineLevelCol="5"/>
  <cols>
    <col min="1" max="1" width="12" customWidth="1"/>
    <col min="2" max="2" width="17" customWidth="1"/>
    <col min="3" max="3" width="24.5054945054945" customWidth="1"/>
    <col min="4" max="4" width="16.3736263736264" customWidth="1"/>
    <col min="5" max="5" width="15.6263736263736" customWidth="1"/>
    <col min="6" max="6" width="14.8791208791209" customWidth="1"/>
  </cols>
  <sheetData>
    <row r="1" ht="36" customHeight="1" spans="1:6">
      <c r="A1" s="38" t="s">
        <v>112</v>
      </c>
      <c r="B1" s="38"/>
      <c r="C1" s="38"/>
      <c r="D1" s="38"/>
      <c r="E1" s="38"/>
      <c r="F1" s="38"/>
    </row>
    <row r="2" ht="25.05" customHeight="1" spans="1:6">
      <c r="A2" s="58" t="str">
        <f>(部门基本情况表!A2)</f>
        <v>编报单位：万荣县解店镇人民政府</v>
      </c>
      <c r="B2" s="58"/>
      <c r="C2" s="58"/>
      <c r="F2" s="27" t="s">
        <v>24</v>
      </c>
    </row>
    <row r="3" ht="33.45" customHeight="1" spans="1:6">
      <c r="A3" s="15" t="s">
        <v>113</v>
      </c>
      <c r="B3" s="137"/>
      <c r="C3" s="59"/>
      <c r="D3" s="60" t="s">
        <v>98</v>
      </c>
      <c r="E3" s="60" t="s">
        <v>99</v>
      </c>
      <c r="F3" s="60" t="s">
        <v>100</v>
      </c>
    </row>
    <row r="4" ht="33.45" customHeight="1" spans="1:6">
      <c r="A4" s="18" t="s">
        <v>71</v>
      </c>
      <c r="B4" s="29" t="s">
        <v>72</v>
      </c>
      <c r="C4" s="47" t="s">
        <v>114</v>
      </c>
      <c r="D4" s="60"/>
      <c r="E4" s="60"/>
      <c r="F4" s="60"/>
    </row>
    <row r="5" ht="33.45" customHeight="1" spans="1:6">
      <c r="A5" s="142"/>
      <c r="B5" s="138"/>
      <c r="C5" s="139" t="s">
        <v>22</v>
      </c>
      <c r="D5" s="129">
        <f>SUM(E5:F5)</f>
        <v>0</v>
      </c>
      <c r="E5" s="129">
        <f>SUM(E6:E21)</f>
        <v>0</v>
      </c>
      <c r="F5" s="129">
        <f>SUM(F6:F21)</f>
        <v>0</v>
      </c>
    </row>
    <row r="6" ht="33" customHeight="1" spans="1:6">
      <c r="A6" s="87"/>
      <c r="B6" s="87"/>
      <c r="C6" s="87"/>
      <c r="D6" s="129">
        <f t="shared" ref="D6:D21" si="0">SUM(E6:F6)</f>
        <v>0</v>
      </c>
      <c r="E6" s="129"/>
      <c r="F6" s="129"/>
    </row>
    <row r="7" ht="33" customHeight="1" spans="1:6">
      <c r="A7" s="87"/>
      <c r="B7" s="87"/>
      <c r="C7" s="87"/>
      <c r="D7" s="129">
        <f t="shared" si="0"/>
        <v>0</v>
      </c>
      <c r="E7" s="129"/>
      <c r="F7" s="129"/>
    </row>
    <row r="8" ht="33" customHeight="1" spans="1:6">
      <c r="A8" s="87"/>
      <c r="B8" s="87"/>
      <c r="C8" s="87"/>
      <c r="D8" s="129">
        <f t="shared" si="0"/>
        <v>0</v>
      </c>
      <c r="E8" s="129"/>
      <c r="F8" s="129"/>
    </row>
    <row r="9" ht="33" customHeight="1" spans="1:6">
      <c r="A9" s="87"/>
      <c r="B9" s="87"/>
      <c r="C9" s="87"/>
      <c r="D9" s="129">
        <f t="shared" si="0"/>
        <v>0</v>
      </c>
      <c r="E9" s="129"/>
      <c r="F9" s="129"/>
    </row>
    <row r="10" ht="33" customHeight="1" spans="1:6">
      <c r="A10" s="142"/>
      <c r="B10" s="138"/>
      <c r="C10" s="139"/>
      <c r="D10" s="129">
        <f t="shared" si="0"/>
        <v>0</v>
      </c>
      <c r="E10" s="129"/>
      <c r="F10" s="129"/>
    </row>
    <row r="11" ht="33" customHeight="1" spans="1:6">
      <c r="A11" s="142"/>
      <c r="B11" s="138"/>
      <c r="C11" s="139"/>
      <c r="D11" s="129">
        <f t="shared" si="0"/>
        <v>0</v>
      </c>
      <c r="E11" s="129"/>
      <c r="F11" s="129"/>
    </row>
    <row r="12" ht="33" customHeight="1" spans="1:6">
      <c r="A12" s="142"/>
      <c r="B12" s="138"/>
      <c r="C12" s="139"/>
      <c r="D12" s="129">
        <f t="shared" si="0"/>
        <v>0</v>
      </c>
      <c r="E12" s="129"/>
      <c r="F12" s="129"/>
    </row>
    <row r="13" ht="33" customHeight="1" spans="1:6">
      <c r="A13" s="142"/>
      <c r="B13" s="142"/>
      <c r="C13" s="142"/>
      <c r="D13" s="129">
        <f t="shared" si="0"/>
        <v>0</v>
      </c>
      <c r="E13" s="129"/>
      <c r="F13" s="129"/>
    </row>
    <row r="14" ht="33" customHeight="1" spans="1:6">
      <c r="A14" s="142"/>
      <c r="B14" s="142"/>
      <c r="C14" s="142"/>
      <c r="D14" s="129">
        <f t="shared" si="0"/>
        <v>0</v>
      </c>
      <c r="E14" s="129"/>
      <c r="F14" s="129"/>
    </row>
    <row r="15" ht="33" customHeight="1" spans="1:6">
      <c r="A15" s="142"/>
      <c r="B15" s="142"/>
      <c r="C15" s="142"/>
      <c r="D15" s="129">
        <f t="shared" si="0"/>
        <v>0</v>
      </c>
      <c r="E15" s="129"/>
      <c r="F15" s="129"/>
    </row>
    <row r="16" ht="33" customHeight="1" spans="1:6">
      <c r="A16" s="142"/>
      <c r="B16" s="142"/>
      <c r="C16" s="142"/>
      <c r="D16" s="129">
        <f t="shared" si="0"/>
        <v>0</v>
      </c>
      <c r="E16" s="129"/>
      <c r="F16" s="129"/>
    </row>
    <row r="17" ht="33" customHeight="1" spans="1:6">
      <c r="A17" s="142"/>
      <c r="B17" s="142"/>
      <c r="C17" s="142"/>
      <c r="D17" s="129">
        <f t="shared" si="0"/>
        <v>0</v>
      </c>
      <c r="E17" s="129"/>
      <c r="F17" s="129"/>
    </row>
    <row r="18" ht="33" customHeight="1" spans="1:6">
      <c r="A18" s="142"/>
      <c r="B18" s="142"/>
      <c r="C18" s="142"/>
      <c r="D18" s="129">
        <f t="shared" si="0"/>
        <v>0</v>
      </c>
      <c r="E18" s="129"/>
      <c r="F18" s="129"/>
    </row>
    <row r="19" ht="33" customHeight="1" spans="1:6">
      <c r="A19" s="142"/>
      <c r="B19" s="142"/>
      <c r="C19" s="142"/>
      <c r="D19" s="129">
        <f t="shared" si="0"/>
        <v>0</v>
      </c>
      <c r="E19" s="129"/>
      <c r="F19" s="129"/>
    </row>
    <row r="20" ht="33" customHeight="1" spans="1:6">
      <c r="A20" s="142"/>
      <c r="B20" s="142"/>
      <c r="C20" s="142"/>
      <c r="D20" s="129">
        <f t="shared" si="0"/>
        <v>0</v>
      </c>
      <c r="E20" s="129"/>
      <c r="F20" s="129"/>
    </row>
    <row r="21" ht="33" customHeight="1" spans="1:6">
      <c r="A21" s="142"/>
      <c r="B21" s="142"/>
      <c r="C21" s="142"/>
      <c r="D21" s="129">
        <f t="shared" si="0"/>
        <v>0</v>
      </c>
      <c r="E21" s="129"/>
      <c r="F21" s="129"/>
    </row>
    <row r="22" customHeight="1" spans="2:4">
      <c r="B22" s="37"/>
      <c r="C22" s="37"/>
      <c r="D22" s="37"/>
    </row>
    <row r="23" customHeight="1" spans="2:3">
      <c r="B23" s="37"/>
      <c r="C23" s="37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F40"/>
  <sheetViews>
    <sheetView showGridLines="0" showZeros="0" workbookViewId="0">
      <selection activeCell="N6" sqref="N6"/>
    </sheetView>
  </sheetViews>
  <sheetFormatPr defaultColWidth="11.8681318681319" defaultRowHeight="12.75" customHeight="1" outlineLevelCol="5"/>
  <cols>
    <col min="1" max="1" width="11.3736263736264" customWidth="1"/>
    <col min="2" max="2" width="18" customWidth="1"/>
    <col min="3" max="3" width="27.6263736263736" customWidth="1"/>
    <col min="4" max="4" width="15.6263736263736" customWidth="1"/>
    <col min="5" max="5" width="14" customWidth="1"/>
    <col min="6" max="6" width="13.8791208791209" customWidth="1"/>
  </cols>
  <sheetData>
    <row r="1" ht="36" customHeight="1" spans="1:6">
      <c r="A1" s="38" t="s">
        <v>115</v>
      </c>
      <c r="B1" s="38"/>
      <c r="C1" s="38"/>
      <c r="D1" s="38"/>
      <c r="E1" s="38"/>
      <c r="F1" s="38"/>
    </row>
    <row r="2" ht="28.5" customHeight="1" spans="1:6">
      <c r="A2" s="58" t="str">
        <f>(部门基本情况表!A2)</f>
        <v>编报单位：万荣县解店镇人民政府</v>
      </c>
      <c r="B2" s="58"/>
      <c r="C2" s="58"/>
      <c r="D2" s="58"/>
      <c r="F2" s="27" t="s">
        <v>24</v>
      </c>
    </row>
    <row r="3" ht="33" customHeight="1" spans="1:6">
      <c r="A3" s="15" t="s">
        <v>116</v>
      </c>
      <c r="B3" s="137"/>
      <c r="C3" s="59"/>
      <c r="D3" s="60" t="s">
        <v>98</v>
      </c>
      <c r="E3" s="60" t="s">
        <v>99</v>
      </c>
      <c r="F3" s="60" t="s">
        <v>100</v>
      </c>
    </row>
    <row r="4" ht="33" customHeight="1" spans="1:6">
      <c r="A4" s="18" t="s">
        <v>71</v>
      </c>
      <c r="B4" s="29" t="s">
        <v>72</v>
      </c>
      <c r="C4" s="47" t="s">
        <v>114</v>
      </c>
      <c r="D4" s="60"/>
      <c r="E4" s="60"/>
      <c r="F4" s="60"/>
    </row>
    <row r="5" ht="33" customHeight="1" spans="1:6">
      <c r="A5" s="138"/>
      <c r="B5" s="138"/>
      <c r="C5" s="139" t="s">
        <v>117</v>
      </c>
      <c r="D5" s="36">
        <f>SUM(E5:F5)</f>
        <v>20119454</v>
      </c>
      <c r="E5" s="36">
        <f>SUM(E6:E30)</f>
        <v>6674804</v>
      </c>
      <c r="F5" s="36">
        <f>SUM(F6:F31)</f>
        <v>13444650</v>
      </c>
    </row>
    <row r="6" ht="33" customHeight="1" spans="1:6">
      <c r="A6" s="87" t="str">
        <f>'一般公共预算财政拨款基本及项目经济分类总表（八）'!A6</f>
        <v>2010301</v>
      </c>
      <c r="B6" s="87" t="str">
        <f>'一般公共预算财政拨款基本及项目经济分类总表（八）'!B6</f>
        <v>行政运行</v>
      </c>
      <c r="C6" s="87" t="str">
        <f>'一般公共预算财政拨款基本及项目经济分类总表（八）'!C6</f>
        <v>基本支出</v>
      </c>
      <c r="D6" s="36">
        <f>SUM(E6:F6)</f>
        <v>5325777</v>
      </c>
      <c r="E6" s="36">
        <f>SUM('一般公共预算财政拨款基本及项目经济分类总表（八）'!E6)</f>
        <v>5325777</v>
      </c>
      <c r="F6" s="36"/>
    </row>
    <row r="7" ht="33" customHeight="1" spans="1:6">
      <c r="A7" s="87" t="str">
        <f>'一般公共预算财政拨款基本及项目经济分类总表（八）'!A7</f>
        <v>2080505</v>
      </c>
      <c r="B7" s="87" t="str">
        <f>'一般公共预算财政拨款基本及项目经济分类总表（八）'!B7</f>
        <v>机关事业单位基本养老保险缴费支出</v>
      </c>
      <c r="C7" s="87" t="str">
        <f>'一般公共预算财政拨款基本及项目经济分类总表（八）'!C7</f>
        <v>机关事业单位基本养老       保险缴费</v>
      </c>
      <c r="D7" s="36">
        <f t="shared" ref="D7:D31" si="0">SUM(E7:F7)</f>
        <v>621413</v>
      </c>
      <c r="E7" s="36">
        <f>SUM('一般公共预算财政拨款基本及项目经济分类总表（八）'!E7)</f>
        <v>621413</v>
      </c>
      <c r="F7" s="36"/>
    </row>
    <row r="8" ht="33" customHeight="1" spans="1:6">
      <c r="A8" s="87" t="str">
        <f>'一般公共预算财政拨款基本及项目经济分类总表（八）'!A8</f>
        <v>2089999</v>
      </c>
      <c r="B8" s="87" t="str">
        <f>'一般公共预算财政拨款基本及项目经济分类总表（八）'!B8</f>
        <v>其他社会保障和就业支出</v>
      </c>
      <c r="C8" s="87" t="str">
        <f>'一般公共预算财政拨款基本及项目经济分类总表（八）'!C8</f>
        <v>失业、工伤保险缴费</v>
      </c>
      <c r="D8" s="36">
        <f t="shared" si="0"/>
        <v>21392</v>
      </c>
      <c r="E8" s="36">
        <f>SUM('一般公共预算财政拨款基本及项目经济分类总表（八）'!E8)</f>
        <v>21392</v>
      </c>
      <c r="F8" s="36"/>
    </row>
    <row r="9" ht="33" customHeight="1" spans="1:6">
      <c r="A9" s="87" t="str">
        <f>'一般公共预算财政拨款基本及项目经济分类总表（八）'!A9</f>
        <v>2101101</v>
      </c>
      <c r="B9" s="87" t="str">
        <f>'一般公共预算财政拨款基本及项目经济分类总表（八）'!B9</f>
        <v>行政单位医疗</v>
      </c>
      <c r="C9" s="87" t="str">
        <f>'一般公共预算财政拨款基本及项目经济分类总表（八）'!C9</f>
        <v>职工基本医疗保险缴费</v>
      </c>
      <c r="D9" s="36">
        <f t="shared" si="0"/>
        <v>252449</v>
      </c>
      <c r="E9" s="36">
        <f>SUM('一般公共预算财政拨款基本及项目经济分类总表（八）'!E9)</f>
        <v>252449</v>
      </c>
      <c r="F9" s="36"/>
    </row>
    <row r="10" ht="33" customHeight="1" spans="1:6">
      <c r="A10" s="87" t="str">
        <f>'一般公共预算财政拨款基本及项目经济分类总表（八）'!A10</f>
        <v>2210201</v>
      </c>
      <c r="B10" s="87" t="str">
        <f>'一般公共预算财政拨款基本及项目经济分类总表（八）'!B10</f>
        <v>住房公积金</v>
      </c>
      <c r="C10" s="87" t="str">
        <f>'一般公共预算财政拨款基本及项目经济分类总表（八）'!C10</f>
        <v>住房公积金</v>
      </c>
      <c r="D10" s="36">
        <f t="shared" si="0"/>
        <v>453773</v>
      </c>
      <c r="E10" s="36">
        <f>SUM('一般公共预算财政拨款基本及项目经济分类总表（八）'!E10)</f>
        <v>453773</v>
      </c>
      <c r="F10" s="36"/>
    </row>
    <row r="11" ht="33" customHeight="1" spans="1:6">
      <c r="A11" s="87">
        <f>'一般公共预算财政拨款基本及项目经济分类总表（八）'!A11</f>
        <v>2080899</v>
      </c>
      <c r="B11" s="87" t="str">
        <f>'一般公共预算财政拨款基本及项目经济分类总表（八）'!B11</f>
        <v>其他优抚支出</v>
      </c>
      <c r="C11" s="87" t="str">
        <f>'一般公共预算财政拨款基本及项目经济分类总表（八）'!C11</f>
        <v>遗属人员补助金</v>
      </c>
      <c r="D11" s="36">
        <f t="shared" si="0"/>
        <v>90000</v>
      </c>
      <c r="E11" s="36">
        <f>SUM('一般公共预算财政拨款基本及项目经济分类总表（八）'!E11)</f>
        <v>0</v>
      </c>
      <c r="F11" s="36">
        <f>SUM('一般公共预算财政拨款基本及项目经济分类总表（八）'!F11)</f>
        <v>90000</v>
      </c>
    </row>
    <row r="12" ht="33" customHeight="1" spans="1:6">
      <c r="A12" s="87">
        <f>'一般公共预算财政拨款基本及项目经济分类总表（八）'!A12</f>
        <v>2120201</v>
      </c>
      <c r="B12" s="87" t="str">
        <f>'一般公共预算财政拨款基本及项目经济分类总表（八）'!B12</f>
        <v>城乡社区规划与管理</v>
      </c>
      <c r="C12" s="87" t="str">
        <f>'一般公共预算财政拨款基本及项目经济分类总表（八）'!C12</f>
        <v>乡无固定收入代表履职补贴</v>
      </c>
      <c r="D12" s="36">
        <f t="shared" si="0"/>
        <v>39000</v>
      </c>
      <c r="E12" s="36">
        <f>SUM('一般公共预算财政拨款基本及项目经济分类总表（八）'!E12)</f>
        <v>0</v>
      </c>
      <c r="F12" s="36">
        <f>SUM('一般公共预算财政拨款基本及项目经济分类总表（八）'!F12)</f>
        <v>39000</v>
      </c>
    </row>
    <row r="13" ht="33" customHeight="1" spans="1:6">
      <c r="A13" s="87">
        <f>'一般公共预算财政拨款基本及项目经济分类总表（八）'!A13</f>
        <v>2120201</v>
      </c>
      <c r="B13" s="87" t="str">
        <f>'一般公共预算财政拨款基本及项目经济分类总表（八）'!B13</f>
        <v>城乡社区规划与管理</v>
      </c>
      <c r="C13" s="87" t="str">
        <f>'一般公共预算财政拨款基本及项目经济分类总表（八）'!C13</f>
        <v>乡代表活动费用</v>
      </c>
      <c r="D13" s="36">
        <f t="shared" si="0"/>
        <v>46000</v>
      </c>
      <c r="E13" s="36">
        <f>SUM('一般公共预算财政拨款基本及项目经济分类总表（八）'!E13)</f>
        <v>0</v>
      </c>
      <c r="F13" s="36">
        <f>SUM('一般公共预算财政拨款基本及项目经济分类总表（八）'!F13)</f>
        <v>46000</v>
      </c>
    </row>
    <row r="14" ht="33" customHeight="1" spans="1:6">
      <c r="A14" s="87">
        <f>'一般公共预算财政拨款基本及项目经济分类总表（八）'!A14</f>
        <v>2120201</v>
      </c>
      <c r="B14" s="87" t="str">
        <f>'一般公共预算财政拨款基本及项目经济分类总表（八）'!B14</f>
        <v>城乡社区规划与管理</v>
      </c>
      <c r="C14" s="87" t="str">
        <f>'一般公共预算财政拨款基本及项目经济分类总表（八）'!C14</f>
        <v>乡人大代表联络室（点）运转费用</v>
      </c>
      <c r="D14" s="36">
        <f t="shared" si="0"/>
        <v>16000</v>
      </c>
      <c r="E14" s="36">
        <f>SUM('一般公共预算财政拨款基本及项目经济分类总表（八）'!E14)</f>
        <v>0</v>
      </c>
      <c r="F14" s="36">
        <f>SUM('一般公共预算财政拨款基本及项目经济分类总表（八）'!F14)</f>
        <v>16000</v>
      </c>
    </row>
    <row r="15" ht="33" customHeight="1" spans="1:6">
      <c r="A15" s="87">
        <f>'一般公共预算财政拨款基本及项目经济分类总表（八）'!A15</f>
        <v>2120201</v>
      </c>
      <c r="B15" s="87" t="str">
        <f>'一般公共预算财政拨款基本及项目经济分类总表（八）'!B15</f>
        <v>城乡社区规划与管理</v>
      </c>
      <c r="C15" s="87" t="str">
        <f>'一般公共预算财政拨款基本及项目经济分类总表（八）'!C15</f>
        <v>乡镇机关食堂补助资金</v>
      </c>
      <c r="D15" s="36">
        <f t="shared" si="0"/>
        <v>66100</v>
      </c>
      <c r="E15" s="36">
        <f>SUM('一般公共预算财政拨款基本及项目经济分类总表（八）'!E15)</f>
        <v>0</v>
      </c>
      <c r="F15" s="36">
        <f>SUM('一般公共预算财政拨款基本及项目经济分类总表（八）'!F15)</f>
        <v>66100</v>
      </c>
    </row>
    <row r="16" ht="33" customHeight="1" spans="1:6">
      <c r="A16" s="87">
        <f>'一般公共预算财政拨款基本及项目经济分类总表（八）'!A16</f>
        <v>2120201</v>
      </c>
      <c r="B16" s="87" t="str">
        <f>'一般公共预算财政拨款基本及项目经济分类总表（八）'!B16</f>
        <v>城乡社区规划与管理</v>
      </c>
      <c r="C16" s="87" t="str">
        <f>'一般公共预算财政拨款基本及项目经济分类总表（八）'!C16</f>
        <v>异地交流任职干部租赁费</v>
      </c>
      <c r="D16" s="36">
        <f t="shared" si="0"/>
        <v>16000</v>
      </c>
      <c r="E16" s="36">
        <f>SUM('一般公共预算财政拨款基本及项目经济分类总表（八）'!E16)</f>
        <v>0</v>
      </c>
      <c r="F16" s="36">
        <f>SUM('一般公共预算财政拨款基本及项目经济分类总表（八）'!F16)</f>
        <v>16000</v>
      </c>
    </row>
    <row r="17" ht="33" customHeight="1" spans="1:6">
      <c r="A17" s="87">
        <f>'一般公共预算财政拨款基本及项目经济分类总表（八）'!A17</f>
        <v>2120201</v>
      </c>
      <c r="B17" s="87" t="str">
        <f>'一般公共预算财政拨款基本及项目经济分类总表（八）'!B17</f>
        <v>城乡社区规划与管理</v>
      </c>
      <c r="C17" s="87" t="str">
        <f>'一般公共预算财政拨款基本及项目经济分类总表（八）'!C17</f>
        <v>综治村巡逻经费</v>
      </c>
      <c r="D17" s="36">
        <f t="shared" si="0"/>
        <v>114000</v>
      </c>
      <c r="E17" s="36">
        <f>SUM('一般公共预算财政拨款基本及项目经济分类总表（八）'!E17)</f>
        <v>0</v>
      </c>
      <c r="F17" s="36">
        <f>SUM('一般公共预算财政拨款基本及项目经济分类总表（八）'!F17)</f>
        <v>114000</v>
      </c>
    </row>
    <row r="18" ht="33" customHeight="1" spans="1:6">
      <c r="A18" s="87" t="str">
        <f>'一般公共预算财政拨款基本及项目经济分类总表（八）'!A18</f>
        <v>2130799</v>
      </c>
      <c r="B18" s="87" t="str">
        <f>'一般公共预算财政拨款基本及项目经济分类总表（八）'!B18</f>
        <v>其他农村综合改革支出</v>
      </c>
      <c r="C18" s="87" t="str">
        <f>'一般公共预算财政拨款基本及项目经济分类总表（八）'!C18</f>
        <v>农村离任“两委”主干补贴</v>
      </c>
      <c r="D18" s="36">
        <f t="shared" si="0"/>
        <v>78800</v>
      </c>
      <c r="E18" s="36">
        <f>SUM('一般公共预算财政拨款基本及项目经济分类总表（八）'!E18)</f>
        <v>0</v>
      </c>
      <c r="F18" s="36">
        <f>SUM('一般公共预算财政拨款基本及项目经济分类总表（八）'!F18)</f>
        <v>78800</v>
      </c>
    </row>
    <row r="19" ht="33" customHeight="1" spans="1:6">
      <c r="A19" s="87">
        <f>'一般公共预算财政拨款基本及项目经济分类总表（八）'!A19</f>
        <v>2120201</v>
      </c>
      <c r="B19" s="87" t="str">
        <f>'一般公共预算财政拨款基本及项目经济分类总表（八）'!B19</f>
        <v>城乡社区规划与管理</v>
      </c>
      <c r="C19" s="87" t="str">
        <f>'一般公共预算财政拨款基本及项目经济分类总表（八）'!C19</f>
        <v>人居环境整治资金</v>
      </c>
      <c r="D19" s="36">
        <f t="shared" si="0"/>
        <v>100000</v>
      </c>
      <c r="E19" s="36">
        <f>SUM('一般公共预算财政拨款基本及项目经济分类总表（八）'!E19)</f>
        <v>0</v>
      </c>
      <c r="F19" s="36">
        <f>SUM('一般公共预算财政拨款基本及项目经济分类总表（八）'!F19)</f>
        <v>100000</v>
      </c>
    </row>
    <row r="20" ht="33" customHeight="1" spans="1:6">
      <c r="A20" s="87">
        <f>'一般公共预算财政拨款基本及项目经济分类总表（八）'!A20</f>
        <v>2120201</v>
      </c>
      <c r="B20" s="87" t="str">
        <f>'一般公共预算财政拨款基本及项目经济分类总表（八）'!B20</f>
        <v>城乡社区规划与管理</v>
      </c>
      <c r="C20" s="87" t="str">
        <f>'一般公共预算财政拨款基本及项目经济分类总表（八）'!C20</f>
        <v>垃圾清扫车经费</v>
      </c>
      <c r="D20" s="36">
        <f t="shared" si="0"/>
        <v>200000</v>
      </c>
      <c r="E20" s="36">
        <f>SUM('一般公共预算财政拨款基本及项目经济分类总表（八）'!E20)</f>
        <v>0</v>
      </c>
      <c r="F20" s="36">
        <f>SUM('一般公共预算财政拨款基本及项目经济分类总表（八）'!F20)</f>
        <v>200000</v>
      </c>
    </row>
    <row r="21" ht="33" customHeight="1" spans="1:6">
      <c r="A21" s="87">
        <f>'一般公共预算财政拨款基本及项目经济分类总表（八）'!A21</f>
        <v>2120201</v>
      </c>
      <c r="B21" s="87" t="str">
        <f>'一般公共预算财政拨款基本及项目经济分类总表（八）'!B21</f>
        <v>城乡社区规划与管理</v>
      </c>
      <c r="C21" s="87" t="str">
        <f>'一般公共预算财政拨款基本及项目经济分类总表（八）'!C21</f>
        <v>北解村环岛租金</v>
      </c>
      <c r="D21" s="36">
        <f t="shared" si="0"/>
        <v>4200</v>
      </c>
      <c r="E21" s="36">
        <f>SUM('一般公共预算财政拨款基本及项目经济分类总表（八）'!E21)</f>
        <v>0</v>
      </c>
      <c r="F21" s="36">
        <f>SUM('一般公共预算财政拨款基本及项目经济分类总表（八）'!F21)</f>
        <v>4200</v>
      </c>
    </row>
    <row r="22" ht="33" customHeight="1" spans="1:6">
      <c r="A22" s="87">
        <f>'一般公共预算财政拨款基本及项目经济分类总表（八）'!A22</f>
        <v>2120201</v>
      </c>
      <c r="B22" s="87" t="str">
        <f>'一般公共预算财政拨款基本及项目经济分类总表（八）'!B22</f>
        <v>城乡社区规划与管理</v>
      </c>
      <c r="C22" s="87" t="str">
        <f>'一般公共预算财政拨款基本及项目经济分类总表（八）'!C22</f>
        <v>乡镇管理事务</v>
      </c>
      <c r="D22" s="36">
        <f t="shared" si="0"/>
        <v>310000</v>
      </c>
      <c r="E22" s="36">
        <f>SUM('一般公共预算财政拨款基本及项目经济分类总表（八）'!E22)</f>
        <v>0</v>
      </c>
      <c r="F22" s="36">
        <f>SUM('一般公共预算财政拨款基本及项目经济分类总表（八）'!F22)</f>
        <v>310000</v>
      </c>
    </row>
    <row r="23" ht="33" customHeight="1" spans="1:6">
      <c r="A23" s="87" t="str">
        <f>'一般公共预算财政拨款基本及项目经济分类总表（八）'!A23</f>
        <v>2130705</v>
      </c>
      <c r="B23" s="87" t="str">
        <f>'一般公共预算财政拨款基本及项目经济分类总表（八）'!B23</f>
        <v>对村民委员会和村党支部的补助</v>
      </c>
      <c r="C23" s="87" t="str">
        <f>'一般公共预算财政拨款基本及项目经济分类总表（八）'!C23</f>
        <v>村级转移支付</v>
      </c>
      <c r="D23" s="36">
        <f t="shared" si="0"/>
        <v>2768500</v>
      </c>
      <c r="E23" s="36">
        <f>SUM('一般公共预算财政拨款基本及项目经济分类总表（八）'!E23)</f>
        <v>0</v>
      </c>
      <c r="F23" s="36">
        <f>SUM('一般公共预算财政拨款基本及项目经济分类总表（八）'!F23)</f>
        <v>2768500</v>
      </c>
    </row>
    <row r="24" ht="33" customHeight="1" spans="1:6">
      <c r="A24" s="87">
        <f>'一般公共预算财政拨款基本及项目经济分类总表（八）'!A24</f>
        <v>2120201</v>
      </c>
      <c r="B24" s="87" t="str">
        <f>'一般公共预算财政拨款基本及项目经济分类总表（八）'!B24</f>
        <v>城乡社区规划与管理</v>
      </c>
      <c r="C24" s="87" t="str">
        <f>'一般公共预算财政拨款基本及项目经济分类总表（八）'!C24</f>
        <v>机关维修改造项目</v>
      </c>
      <c r="D24" s="36">
        <f t="shared" si="0"/>
        <v>190000</v>
      </c>
      <c r="E24" s="36">
        <f>SUM('一般公共预算财政拨款基本及项目经济分类总表（八）'!E24)</f>
        <v>0</v>
      </c>
      <c r="F24" s="36">
        <f>SUM('一般公共预算财政拨款基本及项目经济分类总表（八）'!F24)</f>
        <v>190000</v>
      </c>
    </row>
    <row r="25" ht="33" customHeight="1" spans="1:6">
      <c r="A25" s="87" t="str">
        <f>'一般公共预算财政拨款基本及项目经济分类总表（八）'!A25</f>
        <v>2070199</v>
      </c>
      <c r="B25" s="87" t="str">
        <f>'一般公共预算财政拨款基本及项目经济分类总表（八）'!B25</f>
        <v>其他文化和旅游支出</v>
      </c>
      <c r="C25" s="87" t="str">
        <f>'一般公共预算财政拨款基本及项目经济分类总表（八）'!C25</f>
        <v>飞云楼周边安置区基础设施工程</v>
      </c>
      <c r="D25" s="36">
        <f t="shared" si="0"/>
        <v>3128700</v>
      </c>
      <c r="E25" s="36">
        <f>SUM('一般公共预算财政拨款基本及项目经济分类总表（八）'!E25)</f>
        <v>0</v>
      </c>
      <c r="F25" s="36">
        <f>SUM('一般公共预算财政拨款基本及项目经济分类总表（八）'!F25)</f>
        <v>3128700</v>
      </c>
    </row>
    <row r="26" ht="33" customHeight="1" spans="1:6">
      <c r="A26" s="87" t="str">
        <f>'一般公共预算财政拨款基本及项目经济分类总表（八）'!A26</f>
        <v>2130199</v>
      </c>
      <c r="B26" s="87" t="str">
        <f>'一般公共预算财政拨款基本及项目经济分类总表（八）'!B26</f>
        <v>其他农业农村支出</v>
      </c>
      <c r="C26" s="87" t="str">
        <f>'一般公共预算财政拨款基本及项目经济分类总表（八）'!C26</f>
        <v>新建北路以东王勃街以北房屋构造物征收安置项目</v>
      </c>
      <c r="D26" s="36">
        <f t="shared" si="0"/>
        <v>4000000</v>
      </c>
      <c r="E26" s="36">
        <f>SUM('一般公共预算财政拨款基本及项目经济分类总表（八）'!E26)</f>
        <v>0</v>
      </c>
      <c r="F26" s="36">
        <f>SUM('一般公共预算财政拨款基本及项目经济分类总表（八）'!F26)</f>
        <v>4000000</v>
      </c>
    </row>
    <row r="27" ht="33" customHeight="1" spans="1:6">
      <c r="A27" s="87" t="str">
        <f>'一般公共预算财政拨款基本及项目经济分类总表（八）'!A27</f>
        <v>2130199</v>
      </c>
      <c r="B27" s="87" t="str">
        <f>'一般公共预算财政拨款基本及项目经济分类总表（八）'!B27</f>
        <v>其他农业农村支出</v>
      </c>
      <c r="C27" s="87" t="str">
        <f>'一般公共预算财政拨款基本及项目经济分类总表（八）'!C27</f>
        <v>恒磁南路周边房屋拆迁及安置费</v>
      </c>
      <c r="D27" s="36">
        <f t="shared" si="0"/>
        <v>1884400</v>
      </c>
      <c r="E27" s="36">
        <f>SUM('一般公共预算财政拨款基本及项目经济分类总表（八）'!E27)</f>
        <v>0</v>
      </c>
      <c r="F27" s="36">
        <f>SUM('一般公共预算财政拨款基本及项目经济分类总表（八）'!F27)</f>
        <v>1884400</v>
      </c>
    </row>
    <row r="28" ht="33" customHeight="1" spans="1:6">
      <c r="A28" s="87">
        <f>'一般公共预算财政拨款基本及项目经济分类总表（八）'!A28</f>
        <v>2120201</v>
      </c>
      <c r="B28" s="87" t="str">
        <f>'一般公共预算财政拨款基本及项目经济分类总表（八）'!B28</f>
        <v>城乡社区规划与管理</v>
      </c>
      <c r="C28" s="87" t="str">
        <f>'一般公共预算财政拨款基本及项目经济分类总表（八）'!C28</f>
        <v>飞云楼周边环境整治业务费</v>
      </c>
      <c r="D28" s="36">
        <f t="shared" si="0"/>
        <v>197000</v>
      </c>
      <c r="E28" s="36">
        <f>SUM('一般公共预算财政拨款基本及项目经济分类总表（八）'!E28)</f>
        <v>0</v>
      </c>
      <c r="F28" s="36">
        <f>SUM('一般公共预算财政拨款基本及项目经济分类总表（八）'!F28)</f>
        <v>197000</v>
      </c>
    </row>
    <row r="29" ht="33" customHeight="1" spans="1:6">
      <c r="A29" s="87" t="str">
        <f>'一般公共预算财政拨款基本及项目经济分类总表（八）'!A29</f>
        <v>2160299</v>
      </c>
      <c r="B29" s="87" t="str">
        <f>'一般公共预算财政拨款基本及项目经济分类总表（八）'!B29</f>
        <v>其他商品流通事务支出</v>
      </c>
      <c r="C29" s="87" t="str">
        <f>'一般公共预算财政拨款基本及项目经济分类总表（八）'!C29</f>
        <v>第三批全县困难群众“爱心消费券”县级补助资金</v>
      </c>
      <c r="D29" s="36">
        <f t="shared" si="0"/>
        <v>33750</v>
      </c>
      <c r="E29" s="36">
        <f>SUM('一般公共预算财政拨款基本及项目经济分类总表（八）'!E29)</f>
        <v>0</v>
      </c>
      <c r="F29" s="36">
        <f>SUM('一般公共预算财政拨款基本及项目经济分类总表（八）'!F29)</f>
        <v>33750</v>
      </c>
    </row>
    <row r="30" ht="33" customHeight="1" spans="1:6">
      <c r="A30" s="87" t="str">
        <f>'一般公共预算财政拨款基本及项目经济分类总表（八）'!A30</f>
        <v>2160299</v>
      </c>
      <c r="B30" s="87" t="str">
        <f>'一般公共预算财政拨款基本及项目经济分类总表（八）'!B30</f>
        <v>其他商品流通事务支出</v>
      </c>
      <c r="C30" s="87" t="str">
        <f>'一般公共预算财政拨款基本及项目经济分类总表（八）'!C30</f>
        <v>2023年全县困难群众“爱心消费券”县级补助资金</v>
      </c>
      <c r="D30" s="36">
        <f t="shared" si="0"/>
        <v>13500</v>
      </c>
      <c r="E30" s="36">
        <f>SUM('一般公共预算财政拨款基本及项目经济分类总表（八）'!E30)</f>
        <v>0</v>
      </c>
      <c r="F30" s="36">
        <f>SUM('一般公共预算财政拨款基本及项目经济分类总表（八）'!F30)</f>
        <v>13500</v>
      </c>
    </row>
    <row r="31" ht="33" customHeight="1" spans="1:6">
      <c r="A31" s="140">
        <f>'一般公共预算财政拨款基本及项目经济分类总表（八）'!A31</f>
        <v>2120201</v>
      </c>
      <c r="B31" s="140" t="str">
        <f>'一般公共预算财政拨款基本及项目经济分类总表（八）'!B31</f>
        <v>城乡社区规划与管理</v>
      </c>
      <c r="C31" s="140" t="str">
        <f>'一般公共预算财政拨款基本及项目经济分类总表（八）'!C31</f>
        <v>购置办公及专用设备项目</v>
      </c>
      <c r="D31" s="141">
        <f t="shared" si="0"/>
        <v>148700</v>
      </c>
      <c r="E31" s="141">
        <f>SUM('一般公共预算财政拨款基本及项目经济分类总表（八）'!E31)</f>
        <v>0</v>
      </c>
      <c r="F31" s="141">
        <f>SUM('一般公共预算财政拨款基本及项目经济分类总表（八）'!F31)</f>
        <v>148700</v>
      </c>
    </row>
    <row r="32" ht="33" customHeight="1" spans="1:6">
      <c r="A32" s="68"/>
      <c r="B32" s="68"/>
      <c r="C32" s="68"/>
      <c r="D32" s="68"/>
      <c r="E32" s="68"/>
      <c r="F32" s="68"/>
    </row>
    <row r="33" ht="33" customHeight="1" spans="1:6">
      <c r="A33" s="68"/>
      <c r="B33" s="68"/>
      <c r="C33" s="68"/>
      <c r="D33" s="68"/>
      <c r="E33" s="68"/>
      <c r="F33" s="68"/>
    </row>
    <row r="34" ht="33" customHeight="1" spans="1:6">
      <c r="A34" s="68"/>
      <c r="B34" s="68"/>
      <c r="C34" s="68"/>
      <c r="D34" s="68"/>
      <c r="E34" s="68"/>
      <c r="F34" s="68"/>
    </row>
    <row r="35" ht="33" customHeight="1" spans="1:6">
      <c r="A35" s="68"/>
      <c r="B35" s="68"/>
      <c r="C35" s="68"/>
      <c r="D35" s="68"/>
      <c r="E35" s="68"/>
      <c r="F35" s="68"/>
    </row>
    <row r="36" ht="33" customHeight="1" spans="1:6">
      <c r="A36" s="68"/>
      <c r="B36" s="68"/>
      <c r="C36" s="68"/>
      <c r="D36" s="68"/>
      <c r="E36" s="68"/>
      <c r="F36" s="68"/>
    </row>
    <row r="37" ht="33" customHeight="1" spans="1:6">
      <c r="A37" s="68"/>
      <c r="B37" s="68"/>
      <c r="C37" s="68"/>
      <c r="D37" s="68"/>
      <c r="E37" s="68"/>
      <c r="F37" s="68"/>
    </row>
    <row r="38" ht="33" customHeight="1" spans="1:6">
      <c r="A38" s="68"/>
      <c r="B38" s="68"/>
      <c r="C38" s="68"/>
      <c r="D38" s="68"/>
      <c r="E38" s="68"/>
      <c r="F38" s="68"/>
    </row>
    <row r="39" ht="33" customHeight="1"/>
    <row r="40" ht="33" customHeight="1"/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D31"/>
  <sheetViews>
    <sheetView showGridLines="0" showZeros="0" workbookViewId="0">
      <selection activeCell="I23" sqref="I23"/>
    </sheetView>
  </sheetViews>
  <sheetFormatPr defaultColWidth="11.8681318681319" defaultRowHeight="12.75" customHeight="1" outlineLevelCol="3"/>
  <cols>
    <col min="1" max="1" width="35" customWidth="1"/>
    <col min="2" max="2" width="16.5054945054945" customWidth="1"/>
    <col min="3" max="3" width="31" customWidth="1"/>
    <col min="4" max="4" width="17.5054945054945" customWidth="1"/>
  </cols>
  <sheetData>
    <row r="1" ht="36" customHeight="1" spans="1:4">
      <c r="A1" s="38" t="s">
        <v>118</v>
      </c>
      <c r="B1" s="38"/>
      <c r="C1" s="38"/>
      <c r="D1" s="38"/>
    </row>
    <row r="2" ht="22.5" customHeight="1" spans="1:4">
      <c r="A2" s="58" t="str">
        <f>(部门基本情况表!A2)</f>
        <v>编报单位：万荣县解店镇人民政府</v>
      </c>
      <c r="B2" s="58"/>
      <c r="C2" s="58"/>
      <c r="D2" s="62" t="s">
        <v>24</v>
      </c>
    </row>
    <row r="3" ht="28.95" customHeight="1" spans="1:4">
      <c r="A3" s="28" t="s">
        <v>119</v>
      </c>
      <c r="B3" s="28" t="s">
        <v>120</v>
      </c>
      <c r="C3" s="28" t="s">
        <v>119</v>
      </c>
      <c r="D3" s="28" t="s">
        <v>120</v>
      </c>
    </row>
    <row r="4" ht="21.6" customHeight="1" spans="1:4">
      <c r="A4" s="123" t="s">
        <v>22</v>
      </c>
      <c r="B4" s="124">
        <f>SUM(B5,D5,B16,B22)</f>
        <v>6674804</v>
      </c>
      <c r="C4" s="125"/>
      <c r="D4" s="126"/>
    </row>
    <row r="5" ht="21.6" customHeight="1" spans="1:4">
      <c r="A5" s="127" t="s">
        <v>121</v>
      </c>
      <c r="B5" s="128">
        <f>SUM(B6:B15)</f>
        <v>5797869</v>
      </c>
      <c r="C5" s="127" t="s">
        <v>122</v>
      </c>
      <c r="D5" s="129">
        <f>SUM(D6,D23,D26)</f>
        <v>851435</v>
      </c>
    </row>
    <row r="6" ht="21.6" customHeight="1" spans="1:4">
      <c r="A6" s="127" t="s">
        <v>123</v>
      </c>
      <c r="B6" s="128">
        <v>2229858</v>
      </c>
      <c r="C6" s="127" t="s">
        <v>124</v>
      </c>
      <c r="D6" s="129">
        <f>SUM(D7:D22)</f>
        <v>621900</v>
      </c>
    </row>
    <row r="7" ht="21.6" customHeight="1" spans="1:4">
      <c r="A7" s="127" t="s">
        <v>125</v>
      </c>
      <c r="B7" s="128">
        <v>1180860</v>
      </c>
      <c r="C7" s="127" t="s">
        <v>126</v>
      </c>
      <c r="D7" s="129">
        <v>30000</v>
      </c>
    </row>
    <row r="8" ht="21.6" customHeight="1" spans="1:4">
      <c r="A8" s="130" t="s">
        <v>127</v>
      </c>
      <c r="B8" s="128">
        <v>765840</v>
      </c>
      <c r="C8" s="127" t="s">
        <v>128</v>
      </c>
      <c r="D8" s="129">
        <v>12000</v>
      </c>
    </row>
    <row r="9" ht="21.6" customHeight="1" spans="1:4">
      <c r="A9" s="131" t="s">
        <v>129</v>
      </c>
      <c r="B9" s="128">
        <v>272284</v>
      </c>
      <c r="C9" s="127" t="s">
        <v>130</v>
      </c>
      <c r="D9" s="129">
        <v>600</v>
      </c>
    </row>
    <row r="10" ht="21.6" customHeight="1" spans="1:4">
      <c r="A10" s="131" t="s">
        <v>131</v>
      </c>
      <c r="B10" s="128">
        <v>621413</v>
      </c>
      <c r="C10" s="131" t="s">
        <v>132</v>
      </c>
      <c r="D10" s="129">
        <v>3000</v>
      </c>
    </row>
    <row r="11" ht="21.6" customHeight="1" spans="1:4">
      <c r="A11" s="131" t="s">
        <v>133</v>
      </c>
      <c r="B11" s="128">
        <v>252449</v>
      </c>
      <c r="C11" s="131" t="s">
        <v>134</v>
      </c>
      <c r="D11" s="129">
        <v>37000</v>
      </c>
    </row>
    <row r="12" ht="21.6" customHeight="1" spans="1:4">
      <c r="A12" s="131" t="s">
        <v>135</v>
      </c>
      <c r="B12" s="128"/>
      <c r="C12" s="131" t="s">
        <v>136</v>
      </c>
      <c r="D12" s="129">
        <v>5000</v>
      </c>
    </row>
    <row r="13" ht="21.6" customHeight="1" spans="1:4">
      <c r="A13" s="131" t="s">
        <v>137</v>
      </c>
      <c r="B13" s="128">
        <v>21392</v>
      </c>
      <c r="C13" s="131" t="s">
        <v>138</v>
      </c>
      <c r="D13" s="129">
        <v>10000</v>
      </c>
    </row>
    <row r="14" ht="21.6" customHeight="1" spans="1:4">
      <c r="A14" s="130" t="s">
        <v>139</v>
      </c>
      <c r="B14" s="128">
        <v>453773</v>
      </c>
      <c r="C14" s="131" t="s">
        <v>140</v>
      </c>
      <c r="D14" s="129"/>
    </row>
    <row r="15" ht="21.6" customHeight="1" spans="1:4">
      <c r="A15" s="130" t="s">
        <v>141</v>
      </c>
      <c r="B15" s="128"/>
      <c r="C15" s="131" t="s">
        <v>142</v>
      </c>
      <c r="D15" s="129">
        <v>1500</v>
      </c>
    </row>
    <row r="16" ht="21.6" customHeight="1" spans="1:4">
      <c r="A16" s="131" t="s">
        <v>143</v>
      </c>
      <c r="B16" s="128">
        <f>SUM(B17:B21)</f>
        <v>0</v>
      </c>
      <c r="C16" s="132" t="s">
        <v>144</v>
      </c>
      <c r="D16" s="129"/>
    </row>
    <row r="17" ht="21.6" customHeight="1" spans="1:4">
      <c r="A17" s="131" t="s">
        <v>145</v>
      </c>
      <c r="B17" s="129"/>
      <c r="C17" s="132" t="s">
        <v>146</v>
      </c>
      <c r="D17" s="129"/>
    </row>
    <row r="18" ht="21.6" customHeight="1" spans="1:4">
      <c r="A18" s="131" t="s">
        <v>147</v>
      </c>
      <c r="B18" s="129"/>
      <c r="C18" s="131" t="s">
        <v>148</v>
      </c>
      <c r="D18" s="129">
        <v>60400</v>
      </c>
    </row>
    <row r="19" ht="21.6" customHeight="1" spans="1:4">
      <c r="A19" s="131" t="s">
        <v>149</v>
      </c>
      <c r="B19" s="129"/>
      <c r="C19" s="131" t="s">
        <v>150</v>
      </c>
      <c r="D19" s="129">
        <v>10000</v>
      </c>
    </row>
    <row r="20" ht="21.6" customHeight="1" spans="1:4">
      <c r="A20" s="131" t="s">
        <v>151</v>
      </c>
      <c r="B20" s="129"/>
      <c r="C20" s="131" t="s">
        <v>152</v>
      </c>
      <c r="D20" s="129"/>
    </row>
    <row r="21" ht="21.6" customHeight="1" spans="1:4">
      <c r="A21" s="131" t="s">
        <v>153</v>
      </c>
      <c r="B21" s="129"/>
      <c r="C21" s="133" t="s">
        <v>154</v>
      </c>
      <c r="D21" s="129">
        <v>452400</v>
      </c>
    </row>
    <row r="22" ht="21.6" customHeight="1" spans="1:4">
      <c r="A22" s="130" t="s">
        <v>155</v>
      </c>
      <c r="B22" s="129">
        <f>SUM(B23:B25)</f>
        <v>25500</v>
      </c>
      <c r="C22" s="131" t="s">
        <v>156</v>
      </c>
      <c r="D22" s="134"/>
    </row>
    <row r="23" ht="21.6" customHeight="1" spans="1:4">
      <c r="A23" s="130" t="s">
        <v>157</v>
      </c>
      <c r="B23" s="129">
        <v>4500</v>
      </c>
      <c r="C23" s="131" t="s">
        <v>158</v>
      </c>
      <c r="D23" s="129">
        <f>SUM(D24:D25)</f>
        <v>81983</v>
      </c>
    </row>
    <row r="24" ht="21.6" customHeight="1" spans="1:4">
      <c r="A24" s="130" t="s">
        <v>159</v>
      </c>
      <c r="B24" s="129">
        <v>21000</v>
      </c>
      <c r="C24" s="131" t="s">
        <v>160</v>
      </c>
      <c r="D24" s="134">
        <v>44718</v>
      </c>
    </row>
    <row r="25" ht="21.6" customHeight="1" spans="1:4">
      <c r="A25" s="130" t="s">
        <v>161</v>
      </c>
      <c r="B25" s="129"/>
      <c r="C25" s="130" t="s">
        <v>162</v>
      </c>
      <c r="D25" s="134">
        <v>37265</v>
      </c>
    </row>
    <row r="26" ht="21.6" customHeight="1" spans="1:4">
      <c r="A26" s="131"/>
      <c r="B26" s="135"/>
      <c r="C26" s="127" t="s">
        <v>163</v>
      </c>
      <c r="D26" s="134">
        <f>SUM(D27:D31)</f>
        <v>147552</v>
      </c>
    </row>
    <row r="27" ht="21.6" customHeight="1" spans="1:4">
      <c r="A27" s="131"/>
      <c r="B27" s="135"/>
      <c r="C27" s="127" t="s">
        <v>164</v>
      </c>
      <c r="D27" s="134">
        <v>8000</v>
      </c>
    </row>
    <row r="28" ht="21.6" customHeight="1" spans="1:4">
      <c r="A28" s="131"/>
      <c r="B28" s="135"/>
      <c r="C28" s="131" t="s">
        <v>165</v>
      </c>
      <c r="D28" s="134">
        <v>33000</v>
      </c>
    </row>
    <row r="29" ht="21.6" customHeight="1" spans="1:4">
      <c r="A29" s="131"/>
      <c r="B29" s="135"/>
      <c r="C29" s="131" t="s">
        <v>166</v>
      </c>
      <c r="D29" s="134">
        <v>16000</v>
      </c>
    </row>
    <row r="30" ht="21.6" customHeight="1" spans="1:4">
      <c r="A30" s="131"/>
      <c r="B30" s="135"/>
      <c r="C30" s="131" t="s">
        <v>167</v>
      </c>
      <c r="D30" s="134">
        <v>75552</v>
      </c>
    </row>
    <row r="31" ht="21.6" customHeight="1" spans="1:4">
      <c r="A31" s="127"/>
      <c r="B31" s="136"/>
      <c r="C31" s="131" t="s">
        <v>168</v>
      </c>
      <c r="D31" s="129">
        <v>15000</v>
      </c>
    </row>
  </sheetData>
  <mergeCells count="3">
    <mergeCell ref="A1:D1"/>
    <mergeCell ref="A2:C2"/>
    <mergeCell ref="B4:D4"/>
  </mergeCells>
  <printOptions horizontalCentered="1" verticalCentered="1"/>
  <pageMargins left="0.904166666666667" right="0.904166666666667" top="1.02291666666667" bottom="0.94375" header="0.511805555555556" footer="0.275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B31"/>
  <sheetViews>
    <sheetView workbookViewId="0">
      <pane xSplit="6" ySplit="5" topLeftCell="U21" activePane="bottomRight" state="frozen"/>
      <selection/>
      <selection pane="topRight"/>
      <selection pane="bottomLeft"/>
      <selection pane="bottomRight" activeCell="AE25" sqref="AE25"/>
    </sheetView>
  </sheetViews>
  <sheetFormatPr defaultColWidth="11.8681318681319" defaultRowHeight="12.75" customHeight="1"/>
  <cols>
    <col min="1" max="1" width="12.1208791208791" style="77" customWidth="1"/>
    <col min="2" max="2" width="17.3736263736264" style="77" customWidth="1"/>
    <col min="3" max="3" width="27.3736263736264" style="77" customWidth="1"/>
    <col min="4" max="4" width="14.3736263736264" style="77" customWidth="1"/>
    <col min="5" max="6" width="13.5054945054945" style="77" customWidth="1"/>
    <col min="7" max="7" width="16" style="77" customWidth="1"/>
    <col min="8" max="8" width="13" style="77" customWidth="1"/>
    <col min="9" max="9" width="13.1208791208791" style="77" customWidth="1"/>
    <col min="10" max="11" width="12" style="77" customWidth="1"/>
    <col min="12" max="12" width="11.5054945054945" style="77" customWidth="1"/>
    <col min="13" max="15" width="11.6263736263736" style="77" customWidth="1"/>
    <col min="16" max="17" width="11" style="77" customWidth="1"/>
    <col min="18" max="18" width="12.3736263736264" style="77" customWidth="1"/>
    <col min="19" max="19" width="11.8791208791209" style="77" customWidth="1"/>
    <col min="20" max="20" width="11.1208791208791" style="77" customWidth="1"/>
    <col min="21" max="21" width="10.8791208791209" style="77" customWidth="1"/>
    <col min="22" max="22" width="8.87912087912088" style="77" customWidth="1"/>
    <col min="23" max="23" width="9" style="77" customWidth="1"/>
    <col min="24" max="24" width="9.50549450549451" style="77" customWidth="1"/>
    <col min="25" max="25" width="8.50549450549451" style="77" customWidth="1"/>
    <col min="26" max="26" width="10.5054945054945" style="77" customWidth="1"/>
    <col min="27" max="27" width="10.1208791208791" style="77" customWidth="1"/>
    <col min="28" max="29" width="8" style="77" customWidth="1"/>
    <col min="30" max="30" width="10.3736263736264" style="77" customWidth="1"/>
    <col min="31" max="31" width="11.1208791208791" style="77" customWidth="1"/>
    <col min="32" max="32" width="10" style="77" customWidth="1"/>
    <col min="33" max="33" width="9.87912087912088" style="77" customWidth="1"/>
    <col min="34" max="34" width="9.37362637362637" style="77" customWidth="1"/>
    <col min="35" max="35" width="8.37362637362637" style="77" customWidth="1"/>
    <col min="36" max="36" width="8.12087912087912" style="77" customWidth="1"/>
    <col min="37" max="38" width="9.62637362637363" style="77" customWidth="1"/>
    <col min="39" max="39" width="11.5054945054945" style="77" customWidth="1"/>
    <col min="40" max="40" width="9.62637362637363" style="77" customWidth="1"/>
    <col min="41" max="41" width="9.50549450549451" style="77" customWidth="1"/>
    <col min="42" max="43" width="9.62637362637363" style="77" customWidth="1"/>
    <col min="44" max="44" width="13" style="77" customWidth="1"/>
    <col min="45" max="46" width="10.3736263736264" style="77" customWidth="1"/>
    <col min="47" max="47" width="8" style="77" customWidth="1"/>
    <col min="48" max="49" width="10.6263736263736" style="77" customWidth="1"/>
    <col min="50" max="50" width="8" style="77" customWidth="1"/>
    <col min="51" max="51" width="10.3736263736264" style="77" customWidth="1"/>
    <col min="52" max="52" width="9.62637362637363" style="77" customWidth="1"/>
    <col min="53" max="53" width="11.3736263736264" style="77" customWidth="1"/>
    <col min="54" max="54" width="10.1208791208791" style="77" customWidth="1"/>
    <col min="55" max="55" width="12.3296703296703" style="77" customWidth="1"/>
    <col min="56" max="57" width="10" style="77" customWidth="1"/>
    <col min="58" max="58" width="10.1208791208791" style="77" customWidth="1"/>
    <col min="59" max="59" width="14.6703296703297" style="77" customWidth="1"/>
    <col min="60" max="60" width="11" style="77" customWidth="1"/>
    <col min="61" max="61" width="10.1208791208791" style="77" customWidth="1"/>
    <col min="62" max="62" width="9.62637362637363" style="77" customWidth="1"/>
    <col min="63" max="63" width="7" style="77" customWidth="1"/>
    <col min="64" max="64" width="7.67032967032967" style="77" customWidth="1"/>
    <col min="65" max="65" width="9.62637362637363" style="77" customWidth="1"/>
    <col min="66" max="66" width="6.50549450549451" style="77" customWidth="1"/>
    <col min="67" max="67" width="7.16483516483517" style="77" customWidth="1"/>
    <col min="68" max="68" width="11.8791208791209" style="77" customWidth="1"/>
    <col min="69" max="16384" width="9.12087912087912" style="77"/>
  </cols>
  <sheetData>
    <row r="1" ht="36" customHeight="1" spans="1:68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 t="s">
        <v>169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 t="s">
        <v>169</v>
      </c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ht="28.5" customHeight="1" spans="1:68">
      <c r="A2" s="79" t="str">
        <f>(部门基本情况表!A2)</f>
        <v>编报单位：万荣县解店镇人民政府</v>
      </c>
      <c r="B2" s="79"/>
      <c r="C2" s="79"/>
      <c r="G2" s="96"/>
      <c r="R2" s="96" t="s">
        <v>24</v>
      </c>
      <c r="S2" s="102" t="str">
        <f>部门基本情况表!A2</f>
        <v>编报单位：万荣县解店镇人民政府</v>
      </c>
      <c r="T2" s="102"/>
      <c r="U2" s="102"/>
      <c r="V2" s="102"/>
      <c r="W2" s="102"/>
      <c r="X2" s="102"/>
      <c r="AP2" s="111" t="s">
        <v>24</v>
      </c>
      <c r="AQ2" s="111"/>
      <c r="AR2" s="112" t="str">
        <f>部门基本情况表!A2</f>
        <v>编报单位：万荣县解店镇人民政府</v>
      </c>
      <c r="AS2" s="113"/>
      <c r="AT2" s="113"/>
      <c r="AU2" s="113"/>
      <c r="AV2" s="113"/>
      <c r="AW2" s="113"/>
      <c r="AX2" s="113"/>
      <c r="AY2" s="113"/>
      <c r="BM2" s="120"/>
      <c r="BN2" s="111" t="s">
        <v>24</v>
      </c>
      <c r="BO2" s="111"/>
      <c r="BP2" s="111"/>
    </row>
    <row r="3" s="74" customFormat="1" ht="41.25" customHeight="1" spans="1:68">
      <c r="A3" s="80" t="s">
        <v>27</v>
      </c>
      <c r="B3" s="80"/>
      <c r="C3" s="80"/>
      <c r="D3" s="81" t="s">
        <v>98</v>
      </c>
      <c r="E3" s="81" t="s">
        <v>99</v>
      </c>
      <c r="F3" s="81" t="s">
        <v>100</v>
      </c>
      <c r="G3" s="92" t="s">
        <v>170</v>
      </c>
      <c r="H3" s="92" t="s">
        <v>171</v>
      </c>
      <c r="I3" s="99" t="s">
        <v>172</v>
      </c>
      <c r="J3" s="100"/>
      <c r="K3" s="100"/>
      <c r="L3" s="100"/>
      <c r="M3" s="99" t="s">
        <v>173</v>
      </c>
      <c r="N3" s="100"/>
      <c r="O3" s="100"/>
      <c r="P3" s="101"/>
      <c r="Q3" s="90" t="s">
        <v>84</v>
      </c>
      <c r="R3" s="90" t="s">
        <v>174</v>
      </c>
      <c r="S3" s="103" t="s">
        <v>175</v>
      </c>
      <c r="T3" s="80" t="s">
        <v>176</v>
      </c>
      <c r="U3" s="80"/>
      <c r="V3" s="80"/>
      <c r="W3" s="80"/>
      <c r="X3" s="80"/>
      <c r="Y3" s="80"/>
      <c r="Z3" s="80"/>
      <c r="AA3" s="80"/>
      <c r="AB3" s="107" t="s">
        <v>176</v>
      </c>
      <c r="AC3" s="108"/>
      <c r="AD3" s="108"/>
      <c r="AE3" s="108"/>
      <c r="AF3" s="109"/>
      <c r="AG3" s="80" t="s">
        <v>177</v>
      </c>
      <c r="AH3" s="80" t="s">
        <v>178</v>
      </c>
      <c r="AI3" s="110" t="s">
        <v>179</v>
      </c>
      <c r="AJ3" s="108"/>
      <c r="AK3" s="109"/>
      <c r="AL3" s="80" t="s">
        <v>180</v>
      </c>
      <c r="AM3" s="80"/>
      <c r="AN3" s="80" t="s">
        <v>181</v>
      </c>
      <c r="AO3" s="80" t="s">
        <v>182</v>
      </c>
      <c r="AP3" s="80" t="s">
        <v>183</v>
      </c>
      <c r="AQ3" s="80" t="s">
        <v>184</v>
      </c>
      <c r="AR3" s="92" t="s">
        <v>185</v>
      </c>
      <c r="AS3" s="80" t="s">
        <v>186</v>
      </c>
      <c r="AT3" s="80"/>
      <c r="AU3" s="80"/>
      <c r="AV3" s="80" t="s">
        <v>187</v>
      </c>
      <c r="AW3" s="114" t="s">
        <v>188</v>
      </c>
      <c r="AX3" s="115" t="s">
        <v>189</v>
      </c>
      <c r="AY3" s="115"/>
      <c r="AZ3" s="80" t="s">
        <v>190</v>
      </c>
      <c r="BA3" s="92" t="s">
        <v>191</v>
      </c>
      <c r="BB3" s="115" t="s">
        <v>192</v>
      </c>
      <c r="BC3" s="115" t="s">
        <v>193</v>
      </c>
      <c r="BD3" s="116" t="s">
        <v>194</v>
      </c>
      <c r="BE3" s="118"/>
      <c r="BF3" s="118"/>
      <c r="BG3" s="119"/>
      <c r="BH3" s="80" t="s">
        <v>195</v>
      </c>
      <c r="BI3" s="80"/>
      <c r="BJ3" s="80"/>
      <c r="BK3" s="119" t="s">
        <v>196</v>
      </c>
      <c r="BL3" s="115" t="s">
        <v>197</v>
      </c>
      <c r="BM3" s="115"/>
      <c r="BN3" s="121" t="s">
        <v>198</v>
      </c>
      <c r="BO3" s="122"/>
      <c r="BP3" s="92" t="s">
        <v>199</v>
      </c>
    </row>
    <row r="4" s="75" customFormat="1" ht="42" customHeight="1" spans="1:80">
      <c r="A4" s="82" t="s">
        <v>71</v>
      </c>
      <c r="B4" s="83" t="s">
        <v>72</v>
      </c>
      <c r="C4" s="83" t="s">
        <v>200</v>
      </c>
      <c r="D4" s="81"/>
      <c r="E4" s="81"/>
      <c r="F4" s="81"/>
      <c r="G4" s="92" t="s">
        <v>201</v>
      </c>
      <c r="H4" s="92" t="s">
        <v>202</v>
      </c>
      <c r="I4" s="90" t="s">
        <v>203</v>
      </c>
      <c r="J4" s="90" t="s">
        <v>204</v>
      </c>
      <c r="K4" s="90" t="s">
        <v>205</v>
      </c>
      <c r="L4" s="90" t="s">
        <v>206</v>
      </c>
      <c r="M4" s="90" t="s">
        <v>207</v>
      </c>
      <c r="N4" s="90" t="s">
        <v>208</v>
      </c>
      <c r="O4" s="90" t="s">
        <v>209</v>
      </c>
      <c r="P4" s="90" t="s">
        <v>210</v>
      </c>
      <c r="Q4" s="90" t="s">
        <v>84</v>
      </c>
      <c r="R4" s="90" t="s">
        <v>174</v>
      </c>
      <c r="S4" s="92" t="s">
        <v>211</v>
      </c>
      <c r="T4" s="90" t="s">
        <v>212</v>
      </c>
      <c r="U4" s="90" t="s">
        <v>213</v>
      </c>
      <c r="V4" s="90" t="s">
        <v>214</v>
      </c>
      <c r="W4" s="90" t="s">
        <v>215</v>
      </c>
      <c r="X4" s="90" t="s">
        <v>216</v>
      </c>
      <c r="Y4" s="90" t="s">
        <v>217</v>
      </c>
      <c r="Z4" s="90" t="s">
        <v>218</v>
      </c>
      <c r="AA4" s="90" t="s">
        <v>219</v>
      </c>
      <c r="AB4" s="90" t="s">
        <v>220</v>
      </c>
      <c r="AC4" s="90" t="s">
        <v>221</v>
      </c>
      <c r="AD4" s="90" t="s">
        <v>222</v>
      </c>
      <c r="AE4" s="90" t="s">
        <v>223</v>
      </c>
      <c r="AF4" s="90" t="s">
        <v>224</v>
      </c>
      <c r="AG4" s="90" t="s">
        <v>177</v>
      </c>
      <c r="AH4" s="90" t="s">
        <v>178</v>
      </c>
      <c r="AI4" s="90" t="s">
        <v>225</v>
      </c>
      <c r="AJ4" s="90" t="s">
        <v>226</v>
      </c>
      <c r="AK4" s="90" t="s">
        <v>227</v>
      </c>
      <c r="AL4" s="90" t="s">
        <v>228</v>
      </c>
      <c r="AM4" s="90" t="s">
        <v>180</v>
      </c>
      <c r="AN4" s="90" t="s">
        <v>181</v>
      </c>
      <c r="AO4" s="90" t="s">
        <v>182</v>
      </c>
      <c r="AP4" s="90" t="s">
        <v>183</v>
      </c>
      <c r="AQ4" s="80" t="s">
        <v>184</v>
      </c>
      <c r="AR4" s="92" t="s">
        <v>185</v>
      </c>
      <c r="AS4" s="90" t="s">
        <v>229</v>
      </c>
      <c r="AT4" s="90" t="s">
        <v>230</v>
      </c>
      <c r="AU4" s="90" t="s">
        <v>231</v>
      </c>
      <c r="AV4" s="90" t="s">
        <v>187</v>
      </c>
      <c r="AW4" s="114" t="s">
        <v>188</v>
      </c>
      <c r="AX4" s="115" t="s">
        <v>232</v>
      </c>
      <c r="AY4" s="115" t="s">
        <v>233</v>
      </c>
      <c r="AZ4" s="90" t="s">
        <v>190</v>
      </c>
      <c r="BA4" s="92" t="s">
        <v>234</v>
      </c>
      <c r="BB4" s="115" t="s">
        <v>192</v>
      </c>
      <c r="BC4" s="115" t="s">
        <v>193</v>
      </c>
      <c r="BD4" s="115" t="s">
        <v>235</v>
      </c>
      <c r="BE4" s="115" t="s">
        <v>236</v>
      </c>
      <c r="BF4" s="115" t="s">
        <v>237</v>
      </c>
      <c r="BG4" s="115" t="s">
        <v>238</v>
      </c>
      <c r="BH4" s="90" t="s">
        <v>239</v>
      </c>
      <c r="BI4" s="80" t="s">
        <v>240</v>
      </c>
      <c r="BJ4" s="80" t="s">
        <v>241</v>
      </c>
      <c r="BK4" s="119" t="s">
        <v>196</v>
      </c>
      <c r="BL4" s="119" t="s">
        <v>242</v>
      </c>
      <c r="BM4" s="115" t="s">
        <v>243</v>
      </c>
      <c r="BN4" s="92" t="s">
        <v>244</v>
      </c>
      <c r="BO4" s="92" t="s">
        <v>245</v>
      </c>
      <c r="BP4" s="92" t="s">
        <v>199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="76" customFormat="1" ht="31.5" customHeight="1" spans="1:68">
      <c r="A5" s="84"/>
      <c r="B5" s="84"/>
      <c r="C5" s="85" t="s">
        <v>117</v>
      </c>
      <c r="D5" s="86">
        <f t="shared" ref="D5:D10" si="0">SUM(E5:F5)</f>
        <v>20119454</v>
      </c>
      <c r="E5" s="89">
        <f>SUM('一般公共预算财政拨款基本支出经济分类表（七）'!B4)</f>
        <v>6674804</v>
      </c>
      <c r="F5" s="89">
        <f>SUM(F6:F31)</f>
        <v>13444650</v>
      </c>
      <c r="G5" s="97">
        <f t="shared" ref="G5:G7" si="1">SUM(H5+S5+AR5+BA5+BN5+BO5+BP5)</f>
        <v>20122244</v>
      </c>
      <c r="H5" s="97">
        <f t="shared" ref="H5:H10" si="2">SUM(I5:R5)</f>
        <v>6437869</v>
      </c>
      <c r="I5" s="97">
        <f t="shared" ref="I5:R5" si="3">SUM(I6:I28)</f>
        <v>2229858</v>
      </c>
      <c r="J5" s="97">
        <f t="shared" si="3"/>
        <v>1180860</v>
      </c>
      <c r="K5" s="97">
        <f t="shared" si="3"/>
        <v>765840</v>
      </c>
      <c r="L5" s="97">
        <f t="shared" si="3"/>
        <v>272284</v>
      </c>
      <c r="M5" s="97">
        <f t="shared" si="3"/>
        <v>621413</v>
      </c>
      <c r="N5" s="97">
        <f t="shared" si="3"/>
        <v>0</v>
      </c>
      <c r="O5" s="97">
        <f t="shared" si="3"/>
        <v>252449</v>
      </c>
      <c r="P5" s="97">
        <f t="shared" si="3"/>
        <v>21392</v>
      </c>
      <c r="Q5" s="97">
        <f t="shared" si="3"/>
        <v>453773</v>
      </c>
      <c r="R5" s="97">
        <f t="shared" si="3"/>
        <v>640000</v>
      </c>
      <c r="S5" s="97">
        <f t="shared" ref="S5" si="4">SUM(T5:AP5)</f>
        <v>4688575</v>
      </c>
      <c r="T5" s="97">
        <f t="shared" ref="T5:AE5" si="5">SUM(T6:T28)</f>
        <v>2563370</v>
      </c>
      <c r="U5" s="97">
        <f t="shared" si="5"/>
        <v>22000</v>
      </c>
      <c r="V5" s="97">
        <f t="shared" si="5"/>
        <v>600</v>
      </c>
      <c r="W5" s="97">
        <f t="shared" si="5"/>
        <v>8000</v>
      </c>
      <c r="X5" s="97">
        <f t="shared" si="5"/>
        <v>33000</v>
      </c>
      <c r="Y5" s="97">
        <f t="shared" si="5"/>
        <v>16000</v>
      </c>
      <c r="Z5" s="97">
        <f t="shared" si="5"/>
        <v>75552</v>
      </c>
      <c r="AA5" s="97">
        <f t="shared" si="5"/>
        <v>3000</v>
      </c>
      <c r="AB5" s="97">
        <f t="shared" si="5"/>
        <v>31200</v>
      </c>
      <c r="AC5" s="97">
        <f t="shared" si="5"/>
        <v>0</v>
      </c>
      <c r="AD5" s="97">
        <f t="shared" si="5"/>
        <v>44718</v>
      </c>
      <c r="AE5" s="97">
        <f t="shared" si="5"/>
        <v>103365</v>
      </c>
      <c r="AF5" s="97">
        <f t="shared" ref="AF5:AQ5" si="6">SUM(AF6:AF28)</f>
        <v>452400</v>
      </c>
      <c r="AG5" s="97">
        <f t="shared" si="6"/>
        <v>10000</v>
      </c>
      <c r="AH5" s="97">
        <f t="shared" si="6"/>
        <v>0</v>
      </c>
      <c r="AI5" s="97">
        <f t="shared" si="6"/>
        <v>10000</v>
      </c>
      <c r="AJ5" s="97">
        <f t="shared" si="6"/>
        <v>0</v>
      </c>
      <c r="AK5" s="97">
        <f t="shared" si="6"/>
        <v>60000</v>
      </c>
      <c r="AL5" s="97">
        <f t="shared" si="6"/>
        <v>309600</v>
      </c>
      <c r="AM5" s="97">
        <f t="shared" si="6"/>
        <v>617470</v>
      </c>
      <c r="AN5" s="97">
        <f t="shared" si="6"/>
        <v>1500</v>
      </c>
      <c r="AO5" s="97">
        <f t="shared" si="6"/>
        <v>15000</v>
      </c>
      <c r="AP5" s="97">
        <f t="shared" si="6"/>
        <v>311800</v>
      </c>
      <c r="AQ5" s="97">
        <f t="shared" si="6"/>
        <v>0</v>
      </c>
      <c r="AR5" s="97">
        <f t="shared" ref="AR5:AR10" si="7">SUM(AS5:AZ5)</f>
        <v>207800</v>
      </c>
      <c r="AS5" s="97">
        <f t="shared" ref="AS5:AZ5" si="8">SUM(AS6:AS28)</f>
        <v>207800</v>
      </c>
      <c r="AT5" s="97">
        <f t="shared" si="8"/>
        <v>0</v>
      </c>
      <c r="AU5" s="97">
        <f t="shared" si="8"/>
        <v>0</v>
      </c>
      <c r="AV5" s="97">
        <f t="shared" si="8"/>
        <v>0</v>
      </c>
      <c r="AW5" s="97">
        <f t="shared" si="8"/>
        <v>0</v>
      </c>
      <c r="AX5" s="97">
        <f t="shared" si="8"/>
        <v>0</v>
      </c>
      <c r="AY5" s="97">
        <f t="shared" si="8"/>
        <v>0</v>
      </c>
      <c r="AZ5" s="97">
        <f t="shared" si="8"/>
        <v>0</v>
      </c>
      <c r="BA5" s="97">
        <f t="shared" ref="BA5:BA10" si="9">SUM(BB5:BN5)</f>
        <v>8788000</v>
      </c>
      <c r="BB5" s="97">
        <f t="shared" ref="BB5:BP5" si="10">SUM(BB6:BB28)</f>
        <v>0</v>
      </c>
      <c r="BC5" s="97">
        <f t="shared" si="10"/>
        <v>3128700</v>
      </c>
      <c r="BD5" s="97">
        <f t="shared" si="10"/>
        <v>0</v>
      </c>
      <c r="BE5" s="97">
        <f t="shared" si="10"/>
        <v>0</v>
      </c>
      <c r="BF5" s="97">
        <f t="shared" si="10"/>
        <v>0</v>
      </c>
      <c r="BG5" s="97">
        <f t="shared" si="10"/>
        <v>5435100</v>
      </c>
      <c r="BH5" s="97">
        <f t="shared" si="10"/>
        <v>153200</v>
      </c>
      <c r="BI5" s="97">
        <f t="shared" si="10"/>
        <v>71000</v>
      </c>
      <c r="BJ5" s="97">
        <f t="shared" si="10"/>
        <v>0</v>
      </c>
      <c r="BK5" s="97">
        <f t="shared" si="10"/>
        <v>0</v>
      </c>
      <c r="BL5" s="97">
        <f t="shared" si="10"/>
        <v>0</v>
      </c>
      <c r="BM5" s="97">
        <f t="shared" si="10"/>
        <v>0</v>
      </c>
      <c r="BN5" s="97">
        <f t="shared" si="10"/>
        <v>0</v>
      </c>
      <c r="BO5" s="97">
        <f t="shared" si="10"/>
        <v>0</v>
      </c>
      <c r="BP5" s="97">
        <f t="shared" si="10"/>
        <v>0</v>
      </c>
    </row>
    <row r="6" s="76" customFormat="1" ht="31.5" customHeight="1" spans="1:68">
      <c r="A6" s="87" t="s">
        <v>75</v>
      </c>
      <c r="B6" s="87" t="s">
        <v>76</v>
      </c>
      <c r="C6" s="88" t="s">
        <v>99</v>
      </c>
      <c r="D6" s="89">
        <f t="shared" si="0"/>
        <v>5325777</v>
      </c>
      <c r="E6" s="89">
        <f>SUM(E5-E7-E8-E9-E10-E11)</f>
        <v>5325777</v>
      </c>
      <c r="F6" s="89"/>
      <c r="G6" s="97">
        <f t="shared" si="1"/>
        <v>5325777</v>
      </c>
      <c r="H6" s="97">
        <f t="shared" si="2"/>
        <v>4448842</v>
      </c>
      <c r="I6" s="97">
        <f>SUM('一般公共预算财政拨款基本支出经济分类表（七）'!B6)</f>
        <v>2229858</v>
      </c>
      <c r="J6" s="97">
        <f>SUM('一般公共预算财政拨款基本支出经济分类表（七）'!B7)</f>
        <v>1180860</v>
      </c>
      <c r="K6" s="97">
        <f>SUM('一般公共预算财政拨款基本支出经济分类表（七）'!B8)</f>
        <v>765840</v>
      </c>
      <c r="L6" s="97">
        <f>SUM('一般公共预算财政拨款基本支出经济分类表（七）'!B9)</f>
        <v>272284</v>
      </c>
      <c r="M6" s="97"/>
      <c r="N6" s="97"/>
      <c r="O6" s="97"/>
      <c r="P6" s="97"/>
      <c r="Q6" s="97"/>
      <c r="R6" s="97">
        <f>SUM('一般公共预算财政拨款基本支出经济分类表（七）'!B15,'一般公共预算财政拨款基本支出经济分类表（七）'!D22)</f>
        <v>0</v>
      </c>
      <c r="S6" s="97">
        <f>SUM(T6:AQ6)</f>
        <v>851435</v>
      </c>
      <c r="T6" s="97">
        <f>SUM('一般公共预算财政拨款基本支出经济分类表（七）'!D7)</f>
        <v>30000</v>
      </c>
      <c r="U6" s="97">
        <f>SUM('一般公共预算财政拨款基本支出经济分类表（七）'!D8)</f>
        <v>12000</v>
      </c>
      <c r="V6" s="97">
        <v>600</v>
      </c>
      <c r="W6" s="97">
        <f>SUM('一般公共预算财政拨款基本支出经济分类表（七）'!D27)</f>
        <v>8000</v>
      </c>
      <c r="X6" s="97">
        <f>SUM('一般公共预算财政拨款基本支出经济分类表（七）'!D28)</f>
        <v>33000</v>
      </c>
      <c r="Y6" s="97">
        <f>SUM('一般公共预算财政拨款基本支出经济分类表（七）'!D29)</f>
        <v>16000</v>
      </c>
      <c r="Z6" s="97">
        <f>SUM('一般公共预算财政拨款基本支出经济分类表（七）'!D30)</f>
        <v>75552</v>
      </c>
      <c r="AA6" s="97">
        <f>SUM('一般公共预算财政拨款基本支出经济分类表（七）'!D10)</f>
        <v>3000</v>
      </c>
      <c r="AB6" s="97">
        <f>SUM('一般公共预算财政拨款基本支出经济分类表（七）'!D12)</f>
        <v>5000</v>
      </c>
      <c r="AC6" s="97">
        <f>SUM('一般公共预算财政拨款基本支出经济分类表（七）'!C20)</f>
        <v>0</v>
      </c>
      <c r="AD6" s="97">
        <f>SUM('一般公共预算财政拨款基本支出经济分类表（七）'!D24)</f>
        <v>44718</v>
      </c>
      <c r="AE6" s="97">
        <f>SUM('一般公共预算财政拨款基本支出经济分类表（七）'!D25)</f>
        <v>37265</v>
      </c>
      <c r="AF6" s="97">
        <f>SUM('一般公共预算财政拨款基本支出经济分类表（七）'!D21)</f>
        <v>452400</v>
      </c>
      <c r="AG6" s="97">
        <f>SUM('一般公共预算财政拨款基本支出经济分类表（七）'!D13)</f>
        <v>10000</v>
      </c>
      <c r="AH6" s="97">
        <f>SUM('一般公共预算财政拨款基本支出经济分类表（七）'!D14)</f>
        <v>0</v>
      </c>
      <c r="AI6" s="97">
        <f>SUM('一般公共预算财政拨款基本支出经济分类表（七）'!D16)</f>
        <v>0</v>
      </c>
      <c r="AJ6" s="97"/>
      <c r="AK6" s="97">
        <f>SUM('一般公共预算财政拨款基本支出经济分类表（七）'!D17)</f>
        <v>0</v>
      </c>
      <c r="AL6" s="97">
        <f>SUM('一般公共预算财政拨款基本支出经济分类表（七）'!D18)</f>
        <v>60400</v>
      </c>
      <c r="AM6" s="97">
        <f>SUM('一般公共预算财政拨款基本支出经济分类表（七）'!D19)</f>
        <v>10000</v>
      </c>
      <c r="AN6" s="97">
        <f>SUM('一般公共预算财政拨款基本支出经济分类表（七）'!D15)</f>
        <v>1500</v>
      </c>
      <c r="AO6" s="97">
        <f>SUM('一般公共预算财政拨款基本支出经济分类表（七）'!D31)</f>
        <v>15000</v>
      </c>
      <c r="AP6" s="97">
        <f>SUM('一般公共预算财政拨款基本支出经济分类表（七）'!D11)</f>
        <v>37000</v>
      </c>
      <c r="AQ6" s="97">
        <f>SUM('一般公共预算财政拨款基本支出经济分类表（七）'!D22)</f>
        <v>0</v>
      </c>
      <c r="AR6" s="97">
        <f t="shared" si="7"/>
        <v>0</v>
      </c>
      <c r="AS6" s="97"/>
      <c r="AT6" s="97"/>
      <c r="AU6" s="97"/>
      <c r="AV6" s="97"/>
      <c r="AW6" s="97"/>
      <c r="AX6" s="97"/>
      <c r="AY6" s="97"/>
      <c r="AZ6" s="97">
        <f>SUM('一般公共预算财政拨款基本支出经济分类表（七）'!B21)</f>
        <v>0</v>
      </c>
      <c r="BA6" s="97">
        <f t="shared" si="9"/>
        <v>25500</v>
      </c>
      <c r="BB6" s="97"/>
      <c r="BC6" s="97"/>
      <c r="BD6" s="97"/>
      <c r="BE6" s="97"/>
      <c r="BF6" s="97"/>
      <c r="BG6" s="97"/>
      <c r="BH6" s="97">
        <f>SUM('一般公共预算财政拨款基本支出经济分类表（七）'!B23)</f>
        <v>4500</v>
      </c>
      <c r="BI6" s="97">
        <f>SUM('一般公共预算财政拨款基本支出经济分类表（七）'!B24)</f>
        <v>21000</v>
      </c>
      <c r="BJ6" s="97">
        <f>SUM('一般公共预算财政拨款基本支出经济分类表（七）'!B25)</f>
        <v>0</v>
      </c>
      <c r="BK6" s="97"/>
      <c r="BL6" s="97"/>
      <c r="BM6" s="97"/>
      <c r="BN6" s="97"/>
      <c r="BO6" s="97"/>
      <c r="BP6" s="97"/>
    </row>
    <row r="7" s="76" customFormat="1" ht="31.5" customHeight="1" spans="1:68">
      <c r="A7" s="87" t="s">
        <v>77</v>
      </c>
      <c r="B7" s="87" t="s">
        <v>78</v>
      </c>
      <c r="C7" s="90" t="s">
        <v>246</v>
      </c>
      <c r="D7" s="89">
        <f t="shared" si="0"/>
        <v>621413</v>
      </c>
      <c r="E7" s="89">
        <f t="shared" ref="E7:E10" si="11">SUM(G7)</f>
        <v>621413</v>
      </c>
      <c r="F7" s="89"/>
      <c r="G7" s="97">
        <f t="shared" si="1"/>
        <v>621413</v>
      </c>
      <c r="H7" s="97">
        <f t="shared" si="2"/>
        <v>621413</v>
      </c>
      <c r="I7" s="97"/>
      <c r="J7" s="97"/>
      <c r="K7" s="97"/>
      <c r="L7" s="97"/>
      <c r="M7" s="97">
        <f>SUM('一般公共预算财政拨款基本支出经济分类表（七）'!B10)</f>
        <v>621413</v>
      </c>
      <c r="N7" s="97"/>
      <c r="O7" s="97"/>
      <c r="P7" s="97"/>
      <c r="Q7" s="97"/>
      <c r="R7" s="97"/>
      <c r="S7" s="97">
        <f>SUM(T7:AQ7)</f>
        <v>0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>
        <f t="shared" si="7"/>
        <v>0</v>
      </c>
      <c r="AS7" s="97"/>
      <c r="AT7" s="97"/>
      <c r="AU7" s="97"/>
      <c r="AV7" s="97"/>
      <c r="AW7" s="97"/>
      <c r="AX7" s="97"/>
      <c r="AY7" s="97"/>
      <c r="AZ7" s="97"/>
      <c r="BA7" s="97">
        <f t="shared" si="9"/>
        <v>0</v>
      </c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</row>
    <row r="8" s="76" customFormat="1" ht="31.5" customHeight="1" spans="1:68">
      <c r="A8" s="87" t="s">
        <v>79</v>
      </c>
      <c r="B8" s="87" t="s">
        <v>80</v>
      </c>
      <c r="C8" s="88" t="s">
        <v>247</v>
      </c>
      <c r="D8" s="89">
        <f t="shared" si="0"/>
        <v>21392</v>
      </c>
      <c r="E8" s="89">
        <f t="shared" si="11"/>
        <v>21392</v>
      </c>
      <c r="F8" s="89"/>
      <c r="G8" s="97">
        <f t="shared" ref="G8:G28" si="12">SUM(H8+S8+AR8+BA8+BN8+BO8+BP8)</f>
        <v>21392</v>
      </c>
      <c r="H8" s="97">
        <f t="shared" si="2"/>
        <v>21392</v>
      </c>
      <c r="I8" s="97"/>
      <c r="J8" s="97"/>
      <c r="K8" s="97"/>
      <c r="L8" s="97"/>
      <c r="M8" s="97"/>
      <c r="N8" s="97"/>
      <c r="O8" s="97"/>
      <c r="P8" s="97">
        <f>SUM('一般公共预算财政拨款基本支出经济分类表（七）'!B13)</f>
        <v>21392</v>
      </c>
      <c r="Q8" s="97"/>
      <c r="R8" s="97"/>
      <c r="S8" s="97">
        <f t="shared" ref="S8:S28" si="13">SUM(T8:AQ8)</f>
        <v>0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>
        <f t="shared" si="7"/>
        <v>0</v>
      </c>
      <c r="AS8" s="97"/>
      <c r="AT8" s="97"/>
      <c r="AU8" s="97"/>
      <c r="AV8" s="97"/>
      <c r="AW8" s="97"/>
      <c r="AX8" s="97"/>
      <c r="AY8" s="97"/>
      <c r="AZ8" s="97"/>
      <c r="BA8" s="97">
        <f t="shared" si="9"/>
        <v>0</v>
      </c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</row>
    <row r="9" s="76" customFormat="1" ht="31.5" customHeight="1" spans="1:68">
      <c r="A9" s="91" t="s">
        <v>81</v>
      </c>
      <c r="B9" s="91" t="s">
        <v>82</v>
      </c>
      <c r="C9" s="92" t="s">
        <v>209</v>
      </c>
      <c r="D9" s="89">
        <f t="shared" si="0"/>
        <v>252449</v>
      </c>
      <c r="E9" s="89">
        <f t="shared" si="11"/>
        <v>252449</v>
      </c>
      <c r="F9" s="89"/>
      <c r="G9" s="97">
        <f t="shared" si="12"/>
        <v>252449</v>
      </c>
      <c r="H9" s="97">
        <f t="shared" si="2"/>
        <v>252449</v>
      </c>
      <c r="I9" s="97"/>
      <c r="J9" s="97"/>
      <c r="K9" s="97"/>
      <c r="L9" s="97"/>
      <c r="M9" s="97"/>
      <c r="N9" s="97"/>
      <c r="O9" s="97">
        <f>SUM('一般公共预算财政拨款基本支出经济分类表（七）'!B11)</f>
        <v>252449</v>
      </c>
      <c r="P9" s="97"/>
      <c r="Q9" s="97"/>
      <c r="R9" s="97"/>
      <c r="S9" s="97">
        <f t="shared" si="13"/>
        <v>0</v>
      </c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>
        <f t="shared" si="7"/>
        <v>0</v>
      </c>
      <c r="AS9" s="97"/>
      <c r="AT9" s="97"/>
      <c r="AU9" s="97"/>
      <c r="AV9" s="97"/>
      <c r="AW9" s="97"/>
      <c r="AX9" s="97"/>
      <c r="AY9" s="97"/>
      <c r="AZ9" s="97"/>
      <c r="BA9" s="97">
        <f t="shared" si="9"/>
        <v>0</v>
      </c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</row>
    <row r="10" s="76" customFormat="1" ht="31.5" customHeight="1" spans="1:68">
      <c r="A10" s="87" t="s">
        <v>83</v>
      </c>
      <c r="B10" s="87" t="s">
        <v>84</v>
      </c>
      <c r="C10" s="87" t="s">
        <v>84</v>
      </c>
      <c r="D10" s="89">
        <f t="shared" si="0"/>
        <v>453773</v>
      </c>
      <c r="E10" s="89">
        <f t="shared" si="11"/>
        <v>453773</v>
      </c>
      <c r="F10" s="89"/>
      <c r="G10" s="97">
        <f t="shared" si="12"/>
        <v>453773</v>
      </c>
      <c r="H10" s="97">
        <f t="shared" si="2"/>
        <v>453773</v>
      </c>
      <c r="I10" s="97"/>
      <c r="J10" s="97"/>
      <c r="K10" s="97"/>
      <c r="L10" s="97"/>
      <c r="M10" s="97"/>
      <c r="N10" s="97"/>
      <c r="O10" s="97"/>
      <c r="P10" s="97"/>
      <c r="Q10" s="97">
        <f>SUM('一般公共预算财政拨款基本支出经济分类表（七）'!B14)</f>
        <v>453773</v>
      </c>
      <c r="R10" s="97"/>
      <c r="S10" s="97">
        <f t="shared" si="13"/>
        <v>0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>
        <f t="shared" si="7"/>
        <v>0</v>
      </c>
      <c r="AS10" s="97"/>
      <c r="AT10" s="97"/>
      <c r="AU10" s="97"/>
      <c r="AV10" s="97"/>
      <c r="AW10" s="97"/>
      <c r="AX10" s="97"/>
      <c r="AY10" s="97"/>
      <c r="AZ10" s="97"/>
      <c r="BA10" s="97">
        <f t="shared" si="9"/>
        <v>0</v>
      </c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</row>
    <row r="11" s="76" customFormat="1" ht="31.5" customHeight="1" spans="1:68">
      <c r="A11" s="93">
        <v>2080899</v>
      </c>
      <c r="B11" s="93" t="s">
        <v>85</v>
      </c>
      <c r="C11" s="93" t="s">
        <v>248</v>
      </c>
      <c r="D11" s="89">
        <f t="shared" ref="D11" si="14">SUM(E11:F11)</f>
        <v>90000</v>
      </c>
      <c r="E11" s="89"/>
      <c r="F11" s="89">
        <f>SUM(G11)</f>
        <v>90000</v>
      </c>
      <c r="G11" s="97">
        <f t="shared" ref="G11:G31" si="15">SUM(H11+S11+AR11+BA11+BN11+BO11+BP11)</f>
        <v>90000</v>
      </c>
      <c r="H11" s="97">
        <f t="shared" ref="H11" si="16">SUM(I11:R11)</f>
        <v>0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>
        <f t="shared" ref="S11:S31" si="17">SUM(T11:AQ11)</f>
        <v>0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>
        <f t="shared" ref="AR11" si="18">SUM(AS11:AZ11)</f>
        <v>90000</v>
      </c>
      <c r="AS11" s="97">
        <v>90000</v>
      </c>
      <c r="AT11" s="97"/>
      <c r="AU11" s="97"/>
      <c r="AV11" s="97"/>
      <c r="AW11" s="97"/>
      <c r="AX11" s="97"/>
      <c r="AY11" s="97"/>
      <c r="AZ11" s="97"/>
      <c r="BA11" s="97">
        <f t="shared" ref="BA11" si="19">SUM(BB11:BN11)</f>
        <v>0</v>
      </c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</row>
    <row r="12" s="76" customFormat="1" ht="31.5" customHeight="1" spans="1:68">
      <c r="A12" s="71">
        <v>2120201</v>
      </c>
      <c r="B12" s="88" t="s">
        <v>249</v>
      </c>
      <c r="C12" s="88" t="s">
        <v>250</v>
      </c>
      <c r="D12" s="89">
        <f t="shared" ref="D12:D31" si="20">SUM(E12:F12)</f>
        <v>39000</v>
      </c>
      <c r="E12" s="89"/>
      <c r="F12" s="89">
        <f>SUM(G12)</f>
        <v>39000</v>
      </c>
      <c r="G12" s="97">
        <f t="shared" si="15"/>
        <v>39000</v>
      </c>
      <c r="H12" s="97">
        <f t="shared" ref="H12:H31" si="21">SUM(I12:R12)</f>
        <v>0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>
        <f t="shared" si="17"/>
        <v>0</v>
      </c>
      <c r="T12" s="104"/>
      <c r="U12" s="104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>
        <f t="shared" ref="AR12:AR31" si="22">SUM(AS12:AZ12)</f>
        <v>39000</v>
      </c>
      <c r="AS12" s="97">
        <v>39000</v>
      </c>
      <c r="AT12" s="97"/>
      <c r="AU12" s="97"/>
      <c r="AV12" s="97"/>
      <c r="AW12" s="97"/>
      <c r="AX12" s="97"/>
      <c r="AY12" s="97"/>
      <c r="AZ12" s="97"/>
      <c r="BA12" s="97">
        <f t="shared" ref="BA12:BA31" si="23">SUM(BB12:BN12)</f>
        <v>0</v>
      </c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</row>
    <row r="13" s="76" customFormat="1" ht="31.5" customHeight="1" spans="1:68">
      <c r="A13" s="71">
        <v>2120201</v>
      </c>
      <c r="B13" s="88" t="s">
        <v>249</v>
      </c>
      <c r="C13" s="88" t="s">
        <v>251</v>
      </c>
      <c r="D13" s="89">
        <f t="shared" si="20"/>
        <v>46000</v>
      </c>
      <c r="E13" s="89"/>
      <c r="F13" s="89">
        <f t="shared" ref="F13:F23" si="24">SUM(G13)</f>
        <v>46000</v>
      </c>
      <c r="G13" s="97">
        <f t="shared" si="15"/>
        <v>46000</v>
      </c>
      <c r="H13" s="97">
        <f t="shared" si="21"/>
        <v>0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>
        <f t="shared" si="17"/>
        <v>46000</v>
      </c>
      <c r="T13" s="104">
        <v>30000</v>
      </c>
      <c r="U13" s="104">
        <v>10000</v>
      </c>
      <c r="V13" s="106"/>
      <c r="W13" s="106"/>
      <c r="X13" s="106"/>
      <c r="Y13" s="106"/>
      <c r="Z13" s="106"/>
      <c r="AA13" s="106"/>
      <c r="AB13" s="104">
        <v>6000</v>
      </c>
      <c r="AC13" s="106"/>
      <c r="AD13" s="106"/>
      <c r="AE13" s="106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>
        <f t="shared" si="22"/>
        <v>0</v>
      </c>
      <c r="AS13" s="97"/>
      <c r="AT13" s="97"/>
      <c r="AU13" s="97"/>
      <c r="AV13" s="97"/>
      <c r="AW13" s="97"/>
      <c r="AX13" s="97"/>
      <c r="AY13" s="97"/>
      <c r="AZ13" s="97"/>
      <c r="BA13" s="97">
        <f t="shared" si="23"/>
        <v>0</v>
      </c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</row>
    <row r="14" s="76" customFormat="1" ht="31.5" customHeight="1" spans="1:68">
      <c r="A14" s="71">
        <v>2120201</v>
      </c>
      <c r="B14" s="88" t="s">
        <v>249</v>
      </c>
      <c r="C14" s="88" t="s">
        <v>252</v>
      </c>
      <c r="D14" s="89">
        <f t="shared" si="20"/>
        <v>16000</v>
      </c>
      <c r="E14" s="89"/>
      <c r="F14" s="89">
        <f t="shared" si="24"/>
        <v>16000</v>
      </c>
      <c r="G14" s="97">
        <f t="shared" si="15"/>
        <v>16000</v>
      </c>
      <c r="H14" s="97">
        <f t="shared" si="21"/>
        <v>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>
        <f t="shared" si="17"/>
        <v>16000</v>
      </c>
      <c r="T14" s="104">
        <v>16000</v>
      </c>
      <c r="U14" s="104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>
        <f t="shared" si="22"/>
        <v>0</v>
      </c>
      <c r="AS14" s="97"/>
      <c r="AT14" s="97"/>
      <c r="AU14" s="97"/>
      <c r="AV14" s="97"/>
      <c r="AW14" s="97"/>
      <c r="AX14" s="97"/>
      <c r="AY14" s="97"/>
      <c r="AZ14" s="97"/>
      <c r="BA14" s="97">
        <f t="shared" si="23"/>
        <v>0</v>
      </c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</row>
    <row r="15" s="76" customFormat="1" ht="31.5" customHeight="1" spans="1:68">
      <c r="A15" s="71">
        <v>2120201</v>
      </c>
      <c r="B15" s="88" t="s">
        <v>249</v>
      </c>
      <c r="C15" s="88" t="s">
        <v>253</v>
      </c>
      <c r="D15" s="89">
        <f t="shared" si="20"/>
        <v>66100</v>
      </c>
      <c r="E15" s="89"/>
      <c r="F15" s="89">
        <f t="shared" si="24"/>
        <v>66100</v>
      </c>
      <c r="G15" s="97">
        <f t="shared" si="15"/>
        <v>66100</v>
      </c>
      <c r="H15" s="97">
        <f t="shared" si="21"/>
        <v>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>
        <f t="shared" si="17"/>
        <v>66100</v>
      </c>
      <c r="T15" s="105"/>
      <c r="U15" s="105"/>
      <c r="V15" s="105"/>
      <c r="W15" s="105"/>
      <c r="X15" s="105"/>
      <c r="Y15" s="105"/>
      <c r="Z15" s="105"/>
      <c r="AA15" s="105"/>
      <c r="AB15" s="104"/>
      <c r="AC15" s="104"/>
      <c r="AD15" s="104"/>
      <c r="AE15" s="104">
        <v>66100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>
        <f t="shared" si="22"/>
        <v>0</v>
      </c>
      <c r="AS15" s="97"/>
      <c r="AT15" s="97"/>
      <c r="AU15" s="97"/>
      <c r="AV15" s="97"/>
      <c r="AW15" s="97"/>
      <c r="AX15" s="97"/>
      <c r="AY15" s="97"/>
      <c r="AZ15" s="97"/>
      <c r="BA15" s="97">
        <f t="shared" si="23"/>
        <v>0</v>
      </c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</row>
    <row r="16" s="76" customFormat="1" ht="31.5" customHeight="1" spans="1:68">
      <c r="A16" s="71">
        <v>2120201</v>
      </c>
      <c r="B16" s="88" t="s">
        <v>249</v>
      </c>
      <c r="C16" s="88" t="s">
        <v>254</v>
      </c>
      <c r="D16" s="89">
        <f t="shared" si="20"/>
        <v>16000</v>
      </c>
      <c r="E16" s="89"/>
      <c r="F16" s="89">
        <f t="shared" si="24"/>
        <v>16000</v>
      </c>
      <c r="G16" s="97">
        <f t="shared" si="15"/>
        <v>16000</v>
      </c>
      <c r="H16" s="97">
        <f t="shared" si="21"/>
        <v>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>
        <f t="shared" si="17"/>
        <v>16000</v>
      </c>
      <c r="T16" s="106"/>
      <c r="U16" s="106"/>
      <c r="V16" s="106"/>
      <c r="W16" s="106"/>
      <c r="X16" s="106"/>
      <c r="Y16" s="106"/>
      <c r="Z16" s="106"/>
      <c r="AA16" s="106"/>
      <c r="AB16" s="104">
        <v>16000</v>
      </c>
      <c r="AC16" s="104"/>
      <c r="AD16" s="104"/>
      <c r="AE16" s="104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>
        <f t="shared" si="22"/>
        <v>0</v>
      </c>
      <c r="AS16" s="97"/>
      <c r="AT16" s="97"/>
      <c r="AU16" s="97"/>
      <c r="AV16" s="97"/>
      <c r="AW16" s="97"/>
      <c r="AX16" s="97"/>
      <c r="AY16" s="97"/>
      <c r="AZ16" s="97"/>
      <c r="BA16" s="97">
        <f t="shared" si="23"/>
        <v>0</v>
      </c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</row>
    <row r="17" s="76" customFormat="1" ht="31.5" customHeight="1" spans="1:68">
      <c r="A17" s="71">
        <v>2120201</v>
      </c>
      <c r="B17" s="88" t="s">
        <v>249</v>
      </c>
      <c r="C17" s="88" t="s">
        <v>255</v>
      </c>
      <c r="D17" s="89">
        <f t="shared" si="20"/>
        <v>114000</v>
      </c>
      <c r="E17" s="89"/>
      <c r="F17" s="89">
        <f t="shared" si="24"/>
        <v>114000</v>
      </c>
      <c r="G17" s="97">
        <f t="shared" si="15"/>
        <v>114000</v>
      </c>
      <c r="H17" s="97">
        <f t="shared" si="21"/>
        <v>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>
        <f t="shared" si="17"/>
        <v>114000</v>
      </c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104">
        <v>114000</v>
      </c>
      <c r="AM17" s="97"/>
      <c r="AN17" s="97"/>
      <c r="AO17" s="97"/>
      <c r="AP17" s="97"/>
      <c r="AQ17" s="97"/>
      <c r="AR17" s="97">
        <f t="shared" si="22"/>
        <v>0</v>
      </c>
      <c r="AS17" s="97"/>
      <c r="AT17" s="97"/>
      <c r="AU17" s="97"/>
      <c r="AV17" s="97"/>
      <c r="AW17" s="97"/>
      <c r="AX17" s="97"/>
      <c r="AY17" s="97"/>
      <c r="AZ17" s="97"/>
      <c r="BA17" s="97">
        <f t="shared" si="23"/>
        <v>0</v>
      </c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</row>
    <row r="18" s="76" customFormat="1" ht="31.5" customHeight="1" spans="1:68">
      <c r="A18" s="88" t="s">
        <v>86</v>
      </c>
      <c r="B18" s="88" t="s">
        <v>87</v>
      </c>
      <c r="C18" s="88" t="s">
        <v>256</v>
      </c>
      <c r="D18" s="89">
        <f t="shared" si="20"/>
        <v>78800</v>
      </c>
      <c r="E18" s="89"/>
      <c r="F18" s="89">
        <f t="shared" si="24"/>
        <v>78800</v>
      </c>
      <c r="G18" s="97">
        <f t="shared" si="15"/>
        <v>78800</v>
      </c>
      <c r="H18" s="97">
        <f t="shared" si="21"/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>
        <f t="shared" si="17"/>
        <v>0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>
        <f t="shared" si="22"/>
        <v>78800</v>
      </c>
      <c r="AS18" s="104">
        <v>78800</v>
      </c>
      <c r="AT18" s="97"/>
      <c r="AU18" s="97"/>
      <c r="AV18" s="97"/>
      <c r="AW18" s="97"/>
      <c r="AX18" s="97"/>
      <c r="AY18" s="97"/>
      <c r="AZ18" s="97"/>
      <c r="BA18" s="97">
        <f t="shared" si="23"/>
        <v>0</v>
      </c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</row>
    <row r="19" s="76" customFormat="1" ht="31.5" customHeight="1" spans="1:68">
      <c r="A19" s="71">
        <v>2120201</v>
      </c>
      <c r="B19" s="88" t="s">
        <v>249</v>
      </c>
      <c r="C19" s="71" t="s">
        <v>257</v>
      </c>
      <c r="D19" s="89">
        <f t="shared" si="20"/>
        <v>100000</v>
      </c>
      <c r="E19" s="89"/>
      <c r="F19" s="89">
        <f t="shared" si="24"/>
        <v>100000</v>
      </c>
      <c r="G19" s="97">
        <f t="shared" si="15"/>
        <v>100000</v>
      </c>
      <c r="H19" s="97">
        <f t="shared" si="21"/>
        <v>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>
        <f t="shared" si="17"/>
        <v>100000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104">
        <v>50000</v>
      </c>
      <c r="AM19" s="104">
        <v>50000</v>
      </c>
      <c r="AN19" s="97"/>
      <c r="AO19" s="97"/>
      <c r="AP19" s="97"/>
      <c r="AQ19" s="97"/>
      <c r="AR19" s="97">
        <f t="shared" si="22"/>
        <v>0</v>
      </c>
      <c r="AS19" s="97"/>
      <c r="AT19" s="97"/>
      <c r="AU19" s="97"/>
      <c r="AV19" s="97"/>
      <c r="AW19" s="97"/>
      <c r="AX19" s="97"/>
      <c r="AY19" s="97"/>
      <c r="AZ19" s="97"/>
      <c r="BA19" s="97">
        <f t="shared" si="23"/>
        <v>0</v>
      </c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="76" customFormat="1" ht="31.5" customHeight="1" spans="1:68">
      <c r="A20" s="71">
        <v>2120201</v>
      </c>
      <c r="B20" s="88" t="s">
        <v>249</v>
      </c>
      <c r="C20" s="94" t="s">
        <v>258</v>
      </c>
      <c r="D20" s="89">
        <f t="shared" si="20"/>
        <v>200000</v>
      </c>
      <c r="E20" s="89"/>
      <c r="F20" s="89">
        <f t="shared" si="24"/>
        <v>200000</v>
      </c>
      <c r="G20" s="97">
        <f t="shared" si="15"/>
        <v>200000</v>
      </c>
      <c r="H20" s="97">
        <f t="shared" si="21"/>
        <v>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>
        <f t="shared" si="17"/>
        <v>200000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4">
        <v>60000</v>
      </c>
      <c r="AL20" s="104">
        <v>55200</v>
      </c>
      <c r="AM20" s="104"/>
      <c r="AN20" s="104"/>
      <c r="AO20" s="104"/>
      <c r="AP20" s="104">
        <v>84800</v>
      </c>
      <c r="AQ20" s="104"/>
      <c r="AR20" s="97">
        <f t="shared" si="22"/>
        <v>0</v>
      </c>
      <c r="AS20" s="97"/>
      <c r="AT20" s="97"/>
      <c r="AU20" s="97"/>
      <c r="AV20" s="97"/>
      <c r="AW20" s="97"/>
      <c r="AX20" s="97"/>
      <c r="AY20" s="97"/>
      <c r="AZ20" s="97"/>
      <c r="BA20" s="97">
        <f t="shared" si="23"/>
        <v>0</v>
      </c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</row>
    <row r="21" s="76" customFormat="1" ht="31.5" customHeight="1" spans="1:68">
      <c r="A21" s="71">
        <v>2120201</v>
      </c>
      <c r="B21" s="88" t="s">
        <v>249</v>
      </c>
      <c r="C21" s="88" t="s">
        <v>259</v>
      </c>
      <c r="D21" s="89">
        <f t="shared" si="20"/>
        <v>4200</v>
      </c>
      <c r="E21" s="89"/>
      <c r="F21" s="89">
        <f t="shared" si="24"/>
        <v>4200</v>
      </c>
      <c r="G21" s="97">
        <f t="shared" si="15"/>
        <v>4200</v>
      </c>
      <c r="H21" s="97">
        <f t="shared" si="21"/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>
        <f t="shared" si="17"/>
        <v>4200</v>
      </c>
      <c r="T21" s="97"/>
      <c r="U21" s="97"/>
      <c r="V21" s="97"/>
      <c r="W21" s="97"/>
      <c r="X21" s="97"/>
      <c r="Y21" s="97"/>
      <c r="Z21" s="97"/>
      <c r="AA21" s="97"/>
      <c r="AB21" s="104">
        <v>4200</v>
      </c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>
        <f t="shared" si="22"/>
        <v>0</v>
      </c>
      <c r="AS21" s="97"/>
      <c r="AT21" s="97"/>
      <c r="AU21" s="97"/>
      <c r="AV21" s="97"/>
      <c r="AW21" s="97"/>
      <c r="AX21" s="97"/>
      <c r="AY21" s="97"/>
      <c r="AZ21" s="97"/>
      <c r="BA21" s="97">
        <f t="shared" si="23"/>
        <v>0</v>
      </c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</row>
    <row r="22" s="76" customFormat="1" ht="31.5" customHeight="1" spans="1:68">
      <c r="A22" s="71">
        <v>2120201</v>
      </c>
      <c r="B22" s="88" t="s">
        <v>249</v>
      </c>
      <c r="C22" s="88" t="s">
        <v>260</v>
      </c>
      <c r="D22" s="89">
        <f t="shared" si="20"/>
        <v>310000</v>
      </c>
      <c r="E22" s="89"/>
      <c r="F22" s="89">
        <v>310000</v>
      </c>
      <c r="G22" s="97">
        <f t="shared" si="15"/>
        <v>310000</v>
      </c>
      <c r="H22" s="97">
        <f t="shared" si="21"/>
        <v>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>
        <f t="shared" si="17"/>
        <v>310000</v>
      </c>
      <c r="T22" s="104">
        <v>250000</v>
      </c>
      <c r="U22" s="104"/>
      <c r="V22" s="97"/>
      <c r="W22" s="97"/>
      <c r="X22" s="97"/>
      <c r="Y22" s="97"/>
      <c r="Z22" s="97"/>
      <c r="AA22" s="97"/>
      <c r="AB22" s="104"/>
      <c r="AC22" s="97"/>
      <c r="AD22" s="97"/>
      <c r="AE22" s="97"/>
      <c r="AF22" s="97"/>
      <c r="AG22" s="97"/>
      <c r="AH22" s="97"/>
      <c r="AI22" s="104">
        <v>10000</v>
      </c>
      <c r="AJ22" s="104"/>
      <c r="AK22" s="104"/>
      <c r="AL22" s="104">
        <v>30000</v>
      </c>
      <c r="AM22" s="104">
        <v>20000</v>
      </c>
      <c r="AN22" s="97"/>
      <c r="AO22" s="97"/>
      <c r="AP22" s="97"/>
      <c r="AQ22" s="97"/>
      <c r="AR22" s="97">
        <f t="shared" si="22"/>
        <v>0</v>
      </c>
      <c r="AS22" s="97"/>
      <c r="AT22" s="97"/>
      <c r="AU22" s="97"/>
      <c r="AV22" s="97"/>
      <c r="AW22" s="97"/>
      <c r="AX22" s="97"/>
      <c r="AY22" s="97"/>
      <c r="AZ22" s="97"/>
      <c r="BA22" s="97">
        <f t="shared" si="23"/>
        <v>0</v>
      </c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</row>
    <row r="23" s="76" customFormat="1" ht="31.5" customHeight="1" spans="1:68">
      <c r="A23" s="88" t="s">
        <v>88</v>
      </c>
      <c r="B23" s="88" t="s">
        <v>89</v>
      </c>
      <c r="C23" s="88" t="s">
        <v>261</v>
      </c>
      <c r="D23" s="89">
        <f t="shared" si="20"/>
        <v>2768500</v>
      </c>
      <c r="E23" s="89"/>
      <c r="F23" s="89">
        <f>SUM(G23)</f>
        <v>2768500</v>
      </c>
      <c r="G23" s="97">
        <f t="shared" si="15"/>
        <v>2768500</v>
      </c>
      <c r="H23" s="97">
        <f t="shared" si="21"/>
        <v>640000</v>
      </c>
      <c r="I23" s="97"/>
      <c r="J23" s="97"/>
      <c r="K23" s="97"/>
      <c r="L23" s="97"/>
      <c r="M23" s="97"/>
      <c r="N23" s="97"/>
      <c r="O23" s="97"/>
      <c r="P23" s="97"/>
      <c r="Q23" s="97"/>
      <c r="R23" s="97">
        <v>640000</v>
      </c>
      <c r="S23" s="97">
        <f t="shared" si="17"/>
        <v>2128500</v>
      </c>
      <c r="T23" s="104">
        <v>2128500</v>
      </c>
      <c r="U23" s="104"/>
      <c r="V23" s="97"/>
      <c r="W23" s="97"/>
      <c r="X23" s="97"/>
      <c r="Y23" s="97"/>
      <c r="Z23" s="97"/>
      <c r="AA23" s="97"/>
      <c r="AB23" s="104"/>
      <c r="AC23" s="97"/>
      <c r="AD23" s="97"/>
      <c r="AE23" s="97"/>
      <c r="AF23" s="97"/>
      <c r="AG23" s="97"/>
      <c r="AH23" s="97"/>
      <c r="AI23" s="104"/>
      <c r="AJ23" s="104"/>
      <c r="AK23" s="104"/>
      <c r="AL23" s="104"/>
      <c r="AM23" s="104"/>
      <c r="AN23" s="97"/>
      <c r="AO23" s="97"/>
      <c r="AP23" s="97"/>
      <c r="AQ23" s="97"/>
      <c r="AR23" s="97">
        <f t="shared" si="22"/>
        <v>0</v>
      </c>
      <c r="AS23" s="97"/>
      <c r="AT23" s="97"/>
      <c r="AU23" s="97"/>
      <c r="AV23" s="97"/>
      <c r="AW23" s="97"/>
      <c r="AX23" s="97"/>
      <c r="AY23" s="97"/>
      <c r="AZ23" s="97"/>
      <c r="BA23" s="97">
        <f t="shared" si="23"/>
        <v>0</v>
      </c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</row>
    <row r="24" s="76" customFormat="1" ht="31.5" customHeight="1" spans="1:68">
      <c r="A24" s="71">
        <v>2120201</v>
      </c>
      <c r="B24" s="88" t="s">
        <v>249</v>
      </c>
      <c r="C24" s="88" t="s">
        <v>262</v>
      </c>
      <c r="D24" s="89">
        <f t="shared" si="20"/>
        <v>190000</v>
      </c>
      <c r="E24" s="89"/>
      <c r="F24" s="89">
        <v>190000</v>
      </c>
      <c r="G24" s="97">
        <f t="shared" si="15"/>
        <v>388700</v>
      </c>
      <c r="H24" s="97">
        <f t="shared" si="21"/>
        <v>0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>
        <f t="shared" si="17"/>
        <v>190000</v>
      </c>
      <c r="T24" s="106"/>
      <c r="U24" s="104"/>
      <c r="V24" s="97"/>
      <c r="W24" s="97"/>
      <c r="X24" s="97"/>
      <c r="Y24" s="97"/>
      <c r="Z24" s="97"/>
      <c r="AA24" s="97"/>
      <c r="AB24" s="104"/>
      <c r="AC24" s="97"/>
      <c r="AD24" s="97"/>
      <c r="AE24" s="97"/>
      <c r="AF24" s="97"/>
      <c r="AG24" s="97"/>
      <c r="AH24" s="97"/>
      <c r="AI24" s="104"/>
      <c r="AJ24" s="104"/>
      <c r="AK24" s="104"/>
      <c r="AL24" s="104"/>
      <c r="AM24" s="104"/>
      <c r="AN24" s="97"/>
      <c r="AO24" s="97"/>
      <c r="AP24" s="97">
        <v>190000</v>
      </c>
      <c r="AQ24" s="97"/>
      <c r="AR24" s="97">
        <f t="shared" si="22"/>
        <v>0</v>
      </c>
      <c r="AS24" s="97"/>
      <c r="AT24" s="97"/>
      <c r="AU24" s="97"/>
      <c r="AV24" s="97"/>
      <c r="AW24" s="97"/>
      <c r="AX24" s="97"/>
      <c r="AY24" s="97"/>
      <c r="AZ24" s="97"/>
      <c r="BA24" s="97">
        <f t="shared" si="23"/>
        <v>198700</v>
      </c>
      <c r="BB24" s="97"/>
      <c r="BC24" s="117"/>
      <c r="BD24" s="117"/>
      <c r="BE24" s="117"/>
      <c r="BF24" s="117"/>
      <c r="BG24" s="117"/>
      <c r="BH24" s="117">
        <v>148700</v>
      </c>
      <c r="BI24" s="117">
        <v>50000</v>
      </c>
      <c r="BJ24" s="97"/>
      <c r="BK24" s="97"/>
      <c r="BL24" s="97"/>
      <c r="BM24" s="97"/>
      <c r="BN24" s="97"/>
      <c r="BO24" s="97"/>
      <c r="BP24" s="97"/>
    </row>
    <row r="25" s="76" customFormat="1" ht="31.5" customHeight="1" spans="1:68">
      <c r="A25" s="88" t="s">
        <v>90</v>
      </c>
      <c r="B25" s="88" t="s">
        <v>91</v>
      </c>
      <c r="C25" s="88" t="s">
        <v>263</v>
      </c>
      <c r="D25" s="89">
        <f t="shared" si="20"/>
        <v>3128700</v>
      </c>
      <c r="E25" s="89"/>
      <c r="F25" s="89">
        <v>3128700</v>
      </c>
      <c r="G25" s="97">
        <f t="shared" si="15"/>
        <v>3128700</v>
      </c>
      <c r="H25" s="97">
        <f t="shared" si="21"/>
        <v>0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>
        <f t="shared" si="17"/>
        <v>0</v>
      </c>
      <c r="T25" s="106"/>
      <c r="U25" s="104"/>
      <c r="V25" s="97"/>
      <c r="W25" s="97"/>
      <c r="X25" s="97"/>
      <c r="Y25" s="97"/>
      <c r="Z25" s="97"/>
      <c r="AA25" s="97"/>
      <c r="AB25" s="104"/>
      <c r="AC25" s="97"/>
      <c r="AD25" s="97"/>
      <c r="AE25" s="97"/>
      <c r="AF25" s="97"/>
      <c r="AG25" s="97"/>
      <c r="AH25" s="97"/>
      <c r="AI25" s="104"/>
      <c r="AJ25" s="104"/>
      <c r="AK25" s="104"/>
      <c r="AL25" s="104"/>
      <c r="AM25" s="104"/>
      <c r="AN25" s="97"/>
      <c r="AO25" s="97"/>
      <c r="AP25" s="97"/>
      <c r="AQ25" s="97"/>
      <c r="AR25" s="97">
        <f t="shared" si="22"/>
        <v>0</v>
      </c>
      <c r="AS25" s="97"/>
      <c r="AT25" s="97"/>
      <c r="AU25" s="97"/>
      <c r="AV25" s="97"/>
      <c r="AW25" s="97"/>
      <c r="AX25" s="97"/>
      <c r="AY25" s="97"/>
      <c r="AZ25" s="97"/>
      <c r="BA25" s="97">
        <f t="shared" si="23"/>
        <v>3128700</v>
      </c>
      <c r="BB25" s="97"/>
      <c r="BC25" s="117">
        <v>3128700</v>
      </c>
      <c r="BD25" s="117"/>
      <c r="BE25" s="117"/>
      <c r="BF25" s="117"/>
      <c r="BG25" s="117"/>
      <c r="BH25" s="117"/>
      <c r="BI25" s="117"/>
      <c r="BJ25" s="97"/>
      <c r="BK25" s="97"/>
      <c r="BL25" s="97"/>
      <c r="BM25" s="97"/>
      <c r="BN25" s="97"/>
      <c r="BO25" s="97"/>
      <c r="BP25" s="97"/>
    </row>
    <row r="26" s="76" customFormat="1" ht="31.5" customHeight="1" spans="1:68">
      <c r="A26" s="88" t="s">
        <v>92</v>
      </c>
      <c r="B26" s="88" t="s">
        <v>93</v>
      </c>
      <c r="C26" s="88" t="s">
        <v>264</v>
      </c>
      <c r="D26" s="89">
        <f t="shared" si="20"/>
        <v>4000000</v>
      </c>
      <c r="E26" s="89"/>
      <c r="F26" s="89">
        <f>SUM(G26)</f>
        <v>4000000</v>
      </c>
      <c r="G26" s="97">
        <f t="shared" si="15"/>
        <v>4000000</v>
      </c>
      <c r="H26" s="97">
        <f t="shared" si="21"/>
        <v>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>
        <f t="shared" si="17"/>
        <v>300000</v>
      </c>
      <c r="T26" s="106"/>
      <c r="U26" s="104"/>
      <c r="V26" s="97"/>
      <c r="W26" s="97"/>
      <c r="X26" s="97"/>
      <c r="Y26" s="97"/>
      <c r="Z26" s="97"/>
      <c r="AA26" s="97"/>
      <c r="AB26" s="104"/>
      <c r="AC26" s="97"/>
      <c r="AD26" s="97"/>
      <c r="AE26" s="97"/>
      <c r="AF26" s="97"/>
      <c r="AG26" s="97"/>
      <c r="AH26" s="97"/>
      <c r="AI26" s="104"/>
      <c r="AJ26" s="104"/>
      <c r="AK26" s="104"/>
      <c r="AL26" s="104"/>
      <c r="AM26" s="104">
        <v>300000</v>
      </c>
      <c r="AN26" s="97"/>
      <c r="AO26" s="97"/>
      <c r="AP26" s="97"/>
      <c r="AQ26" s="97"/>
      <c r="AR26" s="97">
        <f t="shared" si="22"/>
        <v>0</v>
      </c>
      <c r="AS26" s="97"/>
      <c r="AT26" s="97"/>
      <c r="AU26" s="97"/>
      <c r="AV26" s="97"/>
      <c r="AW26" s="97"/>
      <c r="AX26" s="97"/>
      <c r="AY26" s="97"/>
      <c r="AZ26" s="97"/>
      <c r="BA26" s="97">
        <f t="shared" si="23"/>
        <v>3700000</v>
      </c>
      <c r="BB26" s="97"/>
      <c r="BC26" s="117"/>
      <c r="BD26" s="117"/>
      <c r="BE26" s="117"/>
      <c r="BF26" s="117"/>
      <c r="BG26" s="117">
        <v>3700000</v>
      </c>
      <c r="BH26" s="117"/>
      <c r="BI26" s="117"/>
      <c r="BJ26" s="97"/>
      <c r="BK26" s="97"/>
      <c r="BL26" s="97"/>
      <c r="BM26" s="97"/>
      <c r="BN26" s="97"/>
      <c r="BO26" s="97"/>
      <c r="BP26" s="97"/>
    </row>
    <row r="27" s="76" customFormat="1" ht="31.5" customHeight="1" spans="1:68">
      <c r="A27" s="88" t="s">
        <v>92</v>
      </c>
      <c r="B27" s="88" t="s">
        <v>93</v>
      </c>
      <c r="C27" s="88" t="s">
        <v>265</v>
      </c>
      <c r="D27" s="89">
        <f t="shared" si="20"/>
        <v>1884400</v>
      </c>
      <c r="E27" s="89"/>
      <c r="F27" s="89">
        <v>1884400</v>
      </c>
      <c r="G27" s="97">
        <f t="shared" si="15"/>
        <v>1884440</v>
      </c>
      <c r="H27" s="97">
        <f t="shared" si="21"/>
        <v>0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>
        <f t="shared" si="17"/>
        <v>149340</v>
      </c>
      <c r="T27" s="106"/>
      <c r="U27" s="104"/>
      <c r="V27" s="97"/>
      <c r="W27" s="97"/>
      <c r="X27" s="97"/>
      <c r="Y27" s="97"/>
      <c r="Z27" s="97"/>
      <c r="AA27" s="97"/>
      <c r="AB27" s="104"/>
      <c r="AC27" s="97"/>
      <c r="AD27" s="97"/>
      <c r="AE27" s="97"/>
      <c r="AF27" s="97"/>
      <c r="AG27" s="97"/>
      <c r="AH27" s="97"/>
      <c r="AI27" s="104"/>
      <c r="AJ27" s="104"/>
      <c r="AK27" s="104"/>
      <c r="AL27" s="104"/>
      <c r="AM27" s="104">
        <v>149340</v>
      </c>
      <c r="AN27" s="97"/>
      <c r="AO27" s="97"/>
      <c r="AP27" s="97"/>
      <c r="AQ27" s="97"/>
      <c r="AR27" s="97">
        <f t="shared" si="22"/>
        <v>0</v>
      </c>
      <c r="AS27" s="97"/>
      <c r="AT27" s="97"/>
      <c r="AU27" s="97"/>
      <c r="AV27" s="97"/>
      <c r="AW27" s="97"/>
      <c r="AX27" s="97"/>
      <c r="AY27" s="97"/>
      <c r="AZ27" s="97"/>
      <c r="BA27" s="97">
        <f t="shared" si="23"/>
        <v>1735100</v>
      </c>
      <c r="BB27" s="97"/>
      <c r="BC27" s="117"/>
      <c r="BD27" s="117"/>
      <c r="BE27" s="117"/>
      <c r="BF27" s="117"/>
      <c r="BG27" s="117">
        <v>1735100</v>
      </c>
      <c r="BH27" s="117"/>
      <c r="BI27" s="117"/>
      <c r="BJ27" s="97"/>
      <c r="BK27" s="97"/>
      <c r="BL27" s="97"/>
      <c r="BM27" s="97"/>
      <c r="BN27" s="97"/>
      <c r="BO27" s="97"/>
      <c r="BP27" s="97"/>
    </row>
    <row r="28" s="76" customFormat="1" ht="31.5" customHeight="1" spans="1:68">
      <c r="A28" s="71">
        <v>2120201</v>
      </c>
      <c r="B28" s="88" t="s">
        <v>249</v>
      </c>
      <c r="C28" s="88" t="s">
        <v>266</v>
      </c>
      <c r="D28" s="89">
        <f t="shared" si="20"/>
        <v>197000</v>
      </c>
      <c r="E28" s="89"/>
      <c r="F28" s="89">
        <v>197000</v>
      </c>
      <c r="G28" s="97">
        <f t="shared" si="15"/>
        <v>197000</v>
      </c>
      <c r="H28" s="97">
        <f t="shared" si="21"/>
        <v>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>
        <f t="shared" si="17"/>
        <v>197000</v>
      </c>
      <c r="T28" s="104">
        <v>108870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104">
        <v>88130</v>
      </c>
      <c r="AN28" s="97"/>
      <c r="AO28" s="97"/>
      <c r="AP28" s="97"/>
      <c r="AQ28" s="97"/>
      <c r="AR28" s="97">
        <f t="shared" si="22"/>
        <v>0</v>
      </c>
      <c r="AS28" s="97"/>
      <c r="AT28" s="97"/>
      <c r="AU28" s="97"/>
      <c r="AV28" s="97"/>
      <c r="AW28" s="97"/>
      <c r="AX28" s="97"/>
      <c r="AY28" s="97"/>
      <c r="AZ28" s="97"/>
      <c r="BA28" s="97">
        <f t="shared" si="23"/>
        <v>0</v>
      </c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</row>
    <row r="29" ht="31" customHeight="1" spans="1:68">
      <c r="A29" s="88" t="s">
        <v>94</v>
      </c>
      <c r="B29" s="88" t="s">
        <v>95</v>
      </c>
      <c r="C29" s="95" t="s">
        <v>267</v>
      </c>
      <c r="D29" s="89">
        <f t="shared" si="20"/>
        <v>33750</v>
      </c>
      <c r="E29" s="98"/>
      <c r="F29" s="89">
        <v>33750</v>
      </c>
      <c r="G29" s="97">
        <f t="shared" si="15"/>
        <v>33750</v>
      </c>
      <c r="H29" s="97">
        <f t="shared" si="21"/>
        <v>0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7">
        <f t="shared" si="17"/>
        <v>0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7">
        <f t="shared" si="22"/>
        <v>33750</v>
      </c>
      <c r="AS29" s="89">
        <v>33750</v>
      </c>
      <c r="AT29" s="98"/>
      <c r="AU29" s="98"/>
      <c r="AV29" s="98"/>
      <c r="AW29" s="98"/>
      <c r="AX29" s="98"/>
      <c r="AY29" s="98"/>
      <c r="AZ29" s="98"/>
      <c r="BA29" s="97">
        <f t="shared" si="23"/>
        <v>0</v>
      </c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ht="31" customHeight="1" spans="1:68">
      <c r="A30" s="88" t="s">
        <v>94</v>
      </c>
      <c r="B30" s="88" t="s">
        <v>95</v>
      </c>
      <c r="C30" s="95" t="s">
        <v>268</v>
      </c>
      <c r="D30" s="89">
        <f t="shared" si="20"/>
        <v>13500</v>
      </c>
      <c r="E30" s="98"/>
      <c r="F30" s="89">
        <v>13500</v>
      </c>
      <c r="G30" s="97">
        <f t="shared" si="15"/>
        <v>13500</v>
      </c>
      <c r="H30" s="97">
        <f t="shared" si="21"/>
        <v>0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7">
        <f t="shared" si="17"/>
        <v>0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7">
        <f t="shared" si="22"/>
        <v>13500</v>
      </c>
      <c r="AS30" s="89">
        <v>13500</v>
      </c>
      <c r="AT30" s="98"/>
      <c r="AU30" s="98"/>
      <c r="AV30" s="98"/>
      <c r="AW30" s="98"/>
      <c r="AX30" s="98"/>
      <c r="AY30" s="98"/>
      <c r="AZ30" s="98"/>
      <c r="BA30" s="97">
        <f t="shared" si="23"/>
        <v>0</v>
      </c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ht="31" customHeight="1" spans="1:68">
      <c r="A31" s="71">
        <v>2120201</v>
      </c>
      <c r="B31" s="88" t="s">
        <v>249</v>
      </c>
      <c r="C31" s="88" t="s">
        <v>269</v>
      </c>
      <c r="D31" s="89">
        <f t="shared" si="20"/>
        <v>148700</v>
      </c>
      <c r="E31" s="98"/>
      <c r="F31" s="89">
        <v>148700</v>
      </c>
      <c r="G31" s="97">
        <f t="shared" si="15"/>
        <v>148700</v>
      </c>
      <c r="H31" s="97">
        <f t="shared" si="21"/>
        <v>0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7">
        <f t="shared" si="17"/>
        <v>0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7">
        <f t="shared" si="22"/>
        <v>0</v>
      </c>
      <c r="AS31" s="98"/>
      <c r="AT31" s="98"/>
      <c r="AU31" s="98"/>
      <c r="AV31" s="98"/>
      <c r="AW31" s="98"/>
      <c r="AX31" s="98"/>
      <c r="AY31" s="98"/>
      <c r="AZ31" s="98"/>
      <c r="BA31" s="97">
        <f t="shared" si="23"/>
        <v>148700</v>
      </c>
      <c r="BB31" s="98"/>
      <c r="BC31" s="98"/>
      <c r="BD31" s="98"/>
      <c r="BE31" s="98"/>
      <c r="BF31" s="98"/>
      <c r="BG31" s="98"/>
      <c r="BH31" s="98">
        <v>91700</v>
      </c>
      <c r="BI31" s="98">
        <v>57000</v>
      </c>
      <c r="BJ31" s="98"/>
      <c r="BK31" s="98"/>
      <c r="BL31" s="98"/>
      <c r="BM31" s="98"/>
      <c r="BN31" s="98"/>
      <c r="BO31" s="98"/>
      <c r="BP31" s="98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2017-04-07T08:05:00Z</dcterms:created>
  <cp:lastPrinted>2022-11-23T09:31:00Z</cp:lastPrinted>
  <dcterms:modified xsi:type="dcterms:W3CDTF">2023-11-14T01:47:54Z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2052-12.4.4</vt:lpwstr>
  </property>
  <property fmtid="{D5CDD505-2E9C-101B-9397-08002B2CF9AE}" pid="3" name="ICV">
    <vt:lpwstr>4B40F5F65A45C597CAD152654C30B6AB_33</vt:lpwstr>
  </property>
</Properties>
</file>