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1" activeTab="4"/>
  </bookViews>
  <sheets>
    <sheet name="部门预算收支总表（一）" sheetId="1" r:id="rId1"/>
    <sheet name="部门基本情况表" sheetId="13" r:id="rId2"/>
    <sheet name="部门预算收入总表（二）" sheetId="2" r:id="rId3"/>
    <sheet name="部门预算支出总表（三）" sheetId="3" r:id="rId4"/>
    <sheet name="财政拨款预算收支总表（四）" sheetId="4" r:id="rId5"/>
    <sheet name="纳入财政专户管理的事业收入支出表（五）" sheetId="11" r:id="rId6"/>
    <sheet name="一般公共预算财政拨款支出表（六）" sheetId="5" r:id="rId7"/>
    <sheet name="一般公共预算财政拨款基本支出经济分类表（七）" sheetId="6" r:id="rId8"/>
    <sheet name="一般公共预算财政拨款基本及项目经济分类总表（八）" sheetId="14" r:id="rId9"/>
    <sheet name="政府性基金预算收入表（九）" sheetId="7" r:id="rId10"/>
    <sheet name="政府性基金预算支出表（十）" sheetId="8" r:id="rId11"/>
    <sheet name="三公经费表（十一）" sheetId="9" r:id="rId12"/>
    <sheet name="机关运行经费（十二）" sheetId="10" r:id="rId13"/>
    <sheet name="政府采购预算计划表（十三）" sheetId="12" r:id="rId14"/>
  </sheets>
  <definedNames>
    <definedName name="_xlnm.Print_Titles" localSheetId="2">'部门预算收入总表（二）'!$1:$4</definedName>
    <definedName name="_xlnm.Print_Titles" localSheetId="3">'部门预算支出总表（三）'!$1:$4</definedName>
    <definedName name="_xlnm.Print_Titles" localSheetId="8">'一般公共预算财政拨款基本及项目经济分类总表（八）'!$1:$4</definedName>
    <definedName name="_xlnm.Print_Titles" localSheetId="6">'一般公共预算财政拨款支出表（六）'!$1:$4</definedName>
    <definedName name="_xlnm.Print_Titles" localSheetId="13">'政府采购预算计划表（十三）'!$1:$4</definedName>
  </definedNames>
  <calcPr calcId="144525"/>
</workbook>
</file>

<file path=xl/sharedStrings.xml><?xml version="1.0" encoding="utf-8"?>
<sst xmlns="http://schemas.openxmlformats.org/spreadsheetml/2006/main" count="361">
  <si>
    <t>2021年部门预算收支总表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</si>
  <si>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</si>
  <si>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</si>
  <si>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</si>
  <si>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</si>
  <si>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</si>
  <si>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</si>
  <si>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</si>
  <si>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</si>
  <si>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</si>
  <si>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</si>
  <si>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</si>
  <si>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</si>
  <si>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</si>
  <si>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</si>
  <si>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</si>
  <si>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</si>
  <si>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</si>
  <si>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</si>
  <si>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</si>
  <si>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</si>
  <si>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</si>
  <si>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</si>
  <si>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</si>
  <si>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</si>
  <si>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</si>
  <si>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</si>
  <si>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</si>
  <si>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</si>
  <si>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</si>
  <si>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</si>
  <si>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</si>
  <si>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</si>
  <si>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</si>
  <si>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</si>
  <si>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</si>
  <si>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</si>
  <si>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</si>
  <si>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</si>
  <si>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</si>
  <si>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</si>
  <si>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</si>
  <si>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2021年部门基本情况表</t>
  </si>
  <si>
    <t>编报单位：万荣县解店镇人民政府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</si>
  <si>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</si>
  <si>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</si>
  <si>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</si>
  <si>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</si>
  <si>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</si>
  <si>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</si>
  <si>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</si>
  <si>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</si>
  <si>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</si>
  <si>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</si>
  <si>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</si>
  <si>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</si>
  <si>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</si>
  <si>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</si>
  <si>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</si>
  <si>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</si>
  <si>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</si>
  <si>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</si>
  <si>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</si>
  <si>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解店镇人民政府</t>
  </si>
  <si>
    <t>合  计</t>
  </si>
  <si>
    <t>2021年部门预算收入总表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</si>
  <si>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</si>
  <si>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</si>
  <si>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</si>
  <si>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</si>
  <si>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</si>
  <si>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</si>
  <si>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</si>
  <si>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  财政拨款</t>
  </si>
  <si>
    <t>纳入专户管理的事业收入</t>
  </si>
  <si>
    <t>2010301</t>
  </si>
  <si>
    <t>行政运行</t>
  </si>
  <si>
    <t>2080505</t>
  </si>
  <si>
    <t>机关事业单位基本养老保险缴费支出</t>
  </si>
  <si>
    <t>2089999</t>
  </si>
  <si>
    <t>其他社会保障和就业支出</t>
  </si>
  <si>
    <t>2101101</t>
  </si>
  <si>
    <t>行政单位医疗</t>
  </si>
  <si>
    <t>2101102</t>
  </si>
  <si>
    <t>事业单位医疗</t>
  </si>
  <si>
    <t>2210201</t>
  </si>
  <si>
    <t>住房公积金</t>
  </si>
  <si>
    <t>2080899</t>
  </si>
  <si>
    <t>其他优抚支出</t>
  </si>
  <si>
    <t>2130705</t>
  </si>
  <si>
    <t>对村民委员会和村党支部的补助</t>
  </si>
  <si>
    <t>2010107</t>
  </si>
  <si>
    <t>人大代表履职能力提升</t>
  </si>
  <si>
    <t>2010108</t>
  </si>
  <si>
    <t>代表工作</t>
  </si>
  <si>
    <t>2010302</t>
  </si>
  <si>
    <t>一般行政管理事务</t>
  </si>
  <si>
    <t>2130126</t>
  </si>
  <si>
    <t>农村社会事业</t>
  </si>
  <si>
    <t>2130199</t>
  </si>
  <si>
    <t>其他农业农村支出</t>
  </si>
  <si>
    <t>2100410</t>
  </si>
  <si>
    <t>突发公共卫生事件应急处理</t>
  </si>
  <si>
    <t>2021年部门预算支出总表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</si>
  <si>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</si>
  <si>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</si>
  <si>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</si>
  <si>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</si>
  <si>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</si>
  <si>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2021年财政拨款预算收支总表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</si>
  <si>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</si>
  <si>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</si>
  <si>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</si>
  <si>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</si>
  <si>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</si>
  <si>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</si>
  <si>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</si>
  <si>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</si>
  <si>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</si>
  <si>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2021年纳入财政专户管理的事业收入支出表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</si>
  <si>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</si>
  <si>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</si>
  <si>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2021年一般公共预算财政拨款支出表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</si>
  <si>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</si>
  <si>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</si>
  <si>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2021年一般公共预算财政拨款基本支出经济分类表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</si>
  <si>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</si>
  <si>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</si>
  <si>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</si>
  <si>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</si>
  <si>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</si>
  <si>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</si>
  <si>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</si>
  <si>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</si>
  <si>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</si>
  <si>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</si>
  <si>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</si>
  <si>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</si>
  <si>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</si>
  <si>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</si>
  <si>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</si>
  <si>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</si>
  <si>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</si>
  <si>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</si>
  <si>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</si>
  <si>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</si>
  <si>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</si>
  <si>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t xml:space="preserve">      培训费</t>
  </si>
  <si>
    <t>对个人和家庭的补助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</si>
  <si>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</si>
  <si>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 xml:space="preserve">     离休费</t>
  </si>
  <si>
    <t xml:space="preserve">      专用材料费</t>
  </si>
  <si>
    <t xml:space="preserve">     退休费</t>
  </si>
  <si>
    <t xml:space="preserve">      专用燃料费</t>
  </si>
  <si>
    <t xml:space="preserve">     抚恤金</t>
  </si>
  <si>
    <t xml:space="preserve">      劳务费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</si>
  <si>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</si>
  <si>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委托业务费</t>
  </si>
  <si>
    <t xml:space="preserve">     其他对个人和家庭的补助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</si>
  <si>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其他商品和服务支出</t>
    </r>
  </si>
  <si>
    <t>资本性支出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</si>
  <si>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其他交通费用</t>
    </r>
  </si>
  <si>
    <t xml:space="preserve">     办公设备购置</t>
  </si>
  <si>
    <t>其他交通费用（公务员交通补贴）</t>
  </si>
  <si>
    <t xml:space="preserve">     专用设备购置</t>
  </si>
  <si>
    <t>（二）提取安排经费</t>
  </si>
  <si>
    <t xml:space="preserve">     信息网络及软件购置更新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</si>
  <si>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</si>
  <si>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</si>
  <si>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</si>
  <si>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</si>
  <si>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</si>
  <si>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</si>
  <si>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</si>
  <si>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</si>
  <si>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2021年一般公共预算财政拨款基本支出、项目支出部门预算及政府预算经济分类总表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</si>
  <si>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</si>
  <si>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</si>
  <si>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</si>
  <si>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</si>
  <si>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</si>
  <si>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</si>
  <si>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</si>
  <si>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</si>
  <si>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</si>
  <si>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</si>
  <si>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</si>
  <si>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</si>
  <si>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</si>
  <si>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</si>
  <si>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</si>
  <si>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</si>
  <si>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</si>
  <si>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</si>
  <si>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</si>
  <si>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</si>
  <si>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</si>
  <si>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</si>
  <si>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</si>
  <si>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</si>
  <si>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</si>
  <si>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</si>
  <si>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</si>
  <si>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</si>
  <si>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</si>
  <si>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</si>
  <si>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</si>
  <si>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</si>
  <si>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</si>
  <si>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</si>
  <si>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</si>
  <si>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</si>
  <si>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</si>
  <si>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</si>
  <si>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</si>
  <si>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</si>
  <si>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</si>
  <si>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</si>
  <si>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</si>
  <si>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</si>
  <si>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</si>
  <si>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</si>
  <si>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</si>
  <si>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</si>
  <si>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</si>
  <si>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</si>
  <si>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</si>
  <si>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</si>
  <si>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</si>
  <si>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</si>
  <si>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</si>
  <si>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</si>
  <si>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</si>
  <si>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</si>
  <si>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</si>
  <si>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</si>
  <si>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</si>
  <si>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</si>
  <si>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</si>
  <si>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</si>
  <si>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</si>
  <si>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</si>
  <si>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</si>
  <si>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</si>
  <si>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</si>
  <si>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</si>
  <si>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</si>
  <si>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</si>
  <si>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</si>
  <si>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r>
      <rPr>
        <sz val="9"/>
        <rFont val="宋体"/>
        <charset val="134"/>
      </rPr>
      <t xml:space="preserve">机关事业单位基本养老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      保险缴费</t>
    </r>
  </si>
  <si>
    <r>
      <rPr>
        <sz val="9"/>
        <rFont val="宋体"/>
        <charset val="134"/>
      </rPr>
      <t>20899</t>
    </r>
    <r>
      <rPr>
        <sz val="9"/>
        <rFont val="宋体"/>
        <charset val="134"/>
      </rPr>
      <t>99</t>
    </r>
  </si>
  <si>
    <t>失业、工伤保险缴费</t>
  </si>
  <si>
    <t>遗属及其他优抚人员支出</t>
  </si>
  <si>
    <t>村级转移支付</t>
  </si>
  <si>
    <t>乡无固定收入代表履职补贴</t>
  </si>
  <si>
    <t>乡代表换届选举费</t>
  </si>
  <si>
    <t>乡代表活动费用</t>
  </si>
  <si>
    <t>乡人大代表联络室（点）运转费用</t>
  </si>
  <si>
    <t>乡镇机关食堂补助资金</t>
  </si>
  <si>
    <t>解店镇异地交流任职干部租赁费</t>
  </si>
  <si>
    <t>综治村巡逻经费</t>
  </si>
  <si>
    <t>美丽乡村环境卫生整治</t>
  </si>
  <si>
    <t>北解村环岛租金</t>
  </si>
  <si>
    <t>解店镇乡镇管理事务</t>
  </si>
  <si>
    <t>农村离任“两委”主干补贴</t>
  </si>
  <si>
    <t>解店镇环卫车运行费用</t>
  </si>
  <si>
    <t>解店镇南中街等项目建设地面构造物赔偿</t>
  </si>
  <si>
    <t>解店镇疫情防控项目</t>
  </si>
  <si>
    <t>2021年政府性基金预算收入表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</si>
  <si>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</si>
  <si>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</si>
  <si>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</si>
  <si>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</si>
  <si>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</si>
  <si>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2021年政府性基金预算支出表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</si>
  <si>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</si>
  <si>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2021年“三公”经费部门预算情况表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</si>
  <si>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</si>
  <si>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</si>
  <si>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</si>
  <si>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</si>
  <si>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</si>
  <si>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</si>
  <si>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</si>
  <si>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</si>
  <si>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公用用车购置及运行费</t>
  </si>
  <si>
    <t xml:space="preserve">  其中：公务用车购置费</t>
  </si>
  <si>
    <t xml:space="preserve">        公务用车运行维护费</t>
  </si>
  <si>
    <t>情况说明：解店镇保有车辆一辆，实有车辆一辆。主要服务于多人参与的、重要公务和临时突发性公务出行。公务接待预计接待5批次，接待400人，主要是接待乡镇人大代表、上级检查用餐。我单位三公经费与上年持平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</si>
  <si>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</si>
  <si>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2021年机关运行经费预算财政拨款情况统计表</t>
  </si>
  <si>
    <t>单 位 名 称</t>
  </si>
  <si>
    <t>万荣县解店镇人民政府</t>
  </si>
  <si>
    <t>其中：公务员交通补贴 214200 元</t>
  </si>
  <si>
    <r>
      <rPr>
        <b/>
        <sz val="18"/>
        <rFont val="宋体"/>
        <charset val="134"/>
      </rPr>
      <t xml:space="preserve"> 202</t>
    </r>
    <r>
      <rPr>
        <b/>
        <sz val="18"/>
        <rFont val="宋体"/>
        <charset val="134"/>
      </rPr>
      <t>1</t>
    </r>
    <r>
      <rPr>
        <b/>
        <sz val="18"/>
        <rFont val="宋体"/>
        <charset val="134"/>
      </rPr>
      <t>年政府采购预算计划表</t>
    </r>
  </si>
  <si>
    <t xml:space="preserve">            单位:元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</si>
  <si>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</si>
  <si>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</si>
  <si>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</si>
  <si>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</si>
  <si>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</si>
  <si>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</si>
  <si>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</si>
  <si>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中小微企业或小微 企业预留份额      （是或否）</t>
  </si>
  <si>
    <t>合 计</t>
  </si>
  <si>
    <t>一般公共   预算资金</t>
  </si>
  <si>
    <t>转移支付   资金</t>
  </si>
  <si>
    <t>事业收入</t>
  </si>
  <si>
    <t>其他收入</t>
  </si>
  <si>
    <t>自筹资金</t>
  </si>
  <si>
    <t>挂式空调</t>
  </si>
  <si>
    <t>A020618</t>
  </si>
  <si>
    <t>台</t>
  </si>
  <si>
    <t>1.5P</t>
  </si>
  <si>
    <t>中小微企业</t>
  </si>
  <si>
    <t>100%</t>
  </si>
  <si>
    <t>小微企业</t>
  </si>
  <si>
    <t>打印机</t>
  </si>
  <si>
    <t>A0202</t>
  </si>
  <si>
    <t>A4幅面</t>
  </si>
  <si>
    <t>上下床</t>
  </si>
  <si>
    <t>A060199</t>
  </si>
  <si>
    <t>张</t>
  </si>
  <si>
    <t>铁质上下床</t>
  </si>
  <si>
    <t>话筒设备</t>
  </si>
  <si>
    <t>A020912</t>
  </si>
  <si>
    <t xml:space="preserve">套 </t>
  </si>
  <si>
    <t>TU803、HK-9300</t>
  </si>
  <si>
    <t>纸制品及印刷品</t>
  </si>
  <si>
    <t>A08</t>
  </si>
  <si>
    <t>批</t>
  </si>
  <si>
    <t>A4纸</t>
  </si>
  <si>
    <t>印刷服务</t>
  </si>
  <si>
    <t>C081401</t>
  </si>
  <si>
    <t>喷绘、版面服务</t>
  </si>
  <si>
    <t>互联网信息服务</t>
  </si>
  <si>
    <t>C0302</t>
  </si>
  <si>
    <t>条</t>
  </si>
  <si>
    <t>网费</t>
  </si>
  <si>
    <t>机动车保险服务</t>
  </si>
  <si>
    <t>C15040201</t>
  </si>
  <si>
    <t>次</t>
  </si>
  <si>
    <t>交保险、第三险</t>
  </si>
  <si>
    <t>车辆维修和保养服务</t>
  </si>
  <si>
    <t>C050301</t>
  </si>
  <si>
    <t>维修保养</t>
  </si>
  <si>
    <t>餐桌</t>
  </si>
  <si>
    <t>A0602</t>
  </si>
  <si>
    <t>圆转桌</t>
  </si>
  <si>
    <t>餐椅</t>
  </si>
  <si>
    <t>A0603</t>
  </si>
  <si>
    <t>把</t>
  </si>
  <si>
    <t>木质靠背椅</t>
  </si>
  <si>
    <t>其他车辆维修和保养服务</t>
  </si>
  <si>
    <t>C050399</t>
  </si>
  <si>
    <t>维修保养、换清扫刷</t>
  </si>
  <si>
    <t>车辆加油服务</t>
  </si>
  <si>
    <t>C050302</t>
  </si>
  <si>
    <t>升</t>
  </si>
  <si>
    <t>柴油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</si>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</sst>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#,##0.0000"/>
    <numFmt numFmtId="177" formatCode=";;"/>
    <numFmt numFmtId="42" formatCode="_ &quot;￥&quot;* #,##0_ ;_ &quot;￥&quot;* \-#,##0_ ;_ &quot;￥&quot;* &quot;-&quot;_ ;_ @_ "/>
    <numFmt numFmtId="178" formatCode="0_);[Red]\(0\)"/>
    <numFmt numFmtId="41" formatCode="_ * #,##0_ ;_ * \-#,##0_ ;_ * &quot;-&quot;_ ;_ @_ "/>
    <numFmt numFmtId="179" formatCode="#,##0_ "/>
    <numFmt numFmtId="180" formatCode="#,##0_);[Red]\(#,##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Border="0"/>
    <xf numFmtId="0" fontId="0" fillId="0" borderId="0" applyBorder="0">
      <alignment vertical="center"/>
    </xf>
    <xf numFmtId="0" fontId="5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32" borderId="20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3" borderId="18" applyNumberFormat="0" applyAlignment="0" applyProtection="0">
      <alignment vertical="center"/>
    </xf>
    <xf numFmtId="0" fontId="14" fillId="12" borderId="17" applyNumberFormat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4" borderId="21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</cellStyleXfs>
  <cellXfs count="216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right" vertical="center" wrapText="1"/>
    </xf>
    <xf numFmtId="178" fontId="0" fillId="0" borderId="3" xfId="0" applyNumberFormat="1" applyFont="1" applyFill="1" applyBorder="1" applyAlignment="1">
      <alignment horizontal="right" vertical="center" wrapText="1"/>
    </xf>
    <xf numFmtId="178" fontId="0" fillId="0" borderId="4" xfId="0" applyNumberFormat="1" applyFont="1" applyFill="1" applyBorder="1" applyAlignment="1">
      <alignment horizontal="right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78" fontId="0" fillId="0" borderId="4" xfId="0" applyNumberFormat="1" applyFont="1" applyFill="1" applyBorder="1" applyAlignment="1">
      <alignment horizontal="center" vertical="center" wrapText="1"/>
    </xf>
    <xf numFmtId="178" fontId="0" fillId="0" borderId="4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80" fontId="0" fillId="0" borderId="4" xfId="0" applyNumberFormat="1" applyFont="1" applyFill="1" applyBorder="1" applyAlignment="1" applyProtection="1">
      <alignment horizontal="center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0" fillId="0" borderId="5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180" fontId="0" fillId="0" borderId="4" xfId="0" applyNumberFormat="1" applyFont="1" applyFill="1" applyBorder="1" applyAlignment="1" applyProtection="1">
      <alignment horizontal="righ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ont="1" applyFill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80" fontId="0" fillId="0" borderId="4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7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4" xfId="0" applyBorder="1"/>
    <xf numFmtId="180" fontId="0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Fill="1" applyBorder="1" applyAlignment="1" applyProtection="1">
      <alignment horizontal="center" vertical="center"/>
    </xf>
    <xf numFmtId="0" fontId="0" fillId="0" borderId="8" xfId="0" applyNumberFormat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179" fontId="0" fillId="0" borderId="0" xfId="0" applyNumberFormat="1" applyFont="1" applyAlignment="1">
      <alignment horizontal="center" vertical="center" wrapText="1"/>
    </xf>
    <xf numFmtId="179" fontId="0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vertical="center" wrapText="1"/>
    </xf>
    <xf numFmtId="179" fontId="0" fillId="0" borderId="0" xfId="0" applyNumberFormat="1"/>
    <xf numFmtId="179" fontId="1" fillId="0" borderId="0" xfId="0" applyNumberFormat="1" applyFont="1" applyFill="1" applyAlignment="1">
      <alignment horizontal="center" vertical="center"/>
    </xf>
    <xf numFmtId="179" fontId="0" fillId="0" borderId="1" xfId="0" applyNumberFormat="1" applyFill="1" applyBorder="1" applyAlignment="1">
      <alignment horizontal="left" vertical="center"/>
    </xf>
    <xf numFmtId="179" fontId="0" fillId="0" borderId="4" xfId="0" applyNumberFormat="1" applyFont="1" applyBorder="1" applyAlignment="1">
      <alignment horizontal="center" vertical="center" wrapText="1"/>
    </xf>
    <xf numFmtId="179" fontId="0" fillId="0" borderId="4" xfId="0" applyNumberFormat="1" applyFont="1" applyFill="1" applyBorder="1" applyAlignment="1" applyProtection="1">
      <alignment horizontal="center" vertical="center"/>
    </xf>
    <xf numFmtId="179" fontId="0" fillId="0" borderId="4" xfId="0" applyNumberFormat="1" applyFont="1" applyBorder="1" applyAlignment="1">
      <alignment horizontal="center" vertical="center"/>
    </xf>
    <xf numFmtId="179" fontId="0" fillId="0" borderId="4" xfId="0" applyNumberFormat="1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horizontal="right" vertical="center" wrapText="1"/>
    </xf>
    <xf numFmtId="179" fontId="0" fillId="0" borderId="4" xfId="0" applyNumberFormat="1" applyFont="1" applyFill="1" applyBorder="1" applyAlignment="1" applyProtection="1">
      <alignment horizontal="right" vertical="center" wrapText="1"/>
    </xf>
    <xf numFmtId="49" fontId="0" fillId="0" borderId="4" xfId="0" applyNumberFormat="1" applyFill="1" applyBorder="1" applyAlignment="1" applyProtection="1">
      <alignment horizontal="center" vertical="center" wrapText="1"/>
    </xf>
    <xf numFmtId="179" fontId="0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 wrapText="1"/>
    </xf>
    <xf numFmtId="179" fontId="0" fillId="2" borderId="4" xfId="1" applyNumberFormat="1" applyFont="1" applyFill="1" applyBorder="1" applyAlignment="1" applyProtection="1">
      <alignment horizontal="center" vertical="center" wrapText="1"/>
      <protection locked="0"/>
    </xf>
    <xf numFmtId="179" fontId="0" fillId="0" borderId="0" xfId="0" applyNumberFormat="1" applyFill="1"/>
    <xf numFmtId="179" fontId="0" fillId="0" borderId="0" xfId="0" applyNumberFormat="1" applyAlignment="1">
      <alignment horizontal="center" vertical="center"/>
    </xf>
    <xf numFmtId="179" fontId="0" fillId="0" borderId="4" xfId="0" applyNumberFormat="1" applyBorder="1" applyAlignment="1">
      <alignment vertical="center" wrapText="1"/>
    </xf>
    <xf numFmtId="179" fontId="0" fillId="0" borderId="5" xfId="1" applyNumberFormat="1" applyFont="1" applyFill="1" applyBorder="1" applyAlignment="1" applyProtection="1">
      <alignment horizontal="center" vertical="center" wrapText="1"/>
      <protection locked="0"/>
    </xf>
    <xf numFmtId="179" fontId="0" fillId="0" borderId="6" xfId="1" applyNumberFormat="1" applyFont="1" applyFill="1" applyBorder="1" applyAlignment="1" applyProtection="1">
      <alignment horizontal="center" vertical="center" wrapText="1"/>
      <protection locked="0"/>
    </xf>
    <xf numFmtId="179" fontId="0" fillId="0" borderId="7" xfId="1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Font="1" applyFill="1" applyBorder="1" applyAlignment="1">
      <alignment horizontal="left" vertical="center"/>
    </xf>
    <xf numFmtId="179" fontId="0" fillId="2" borderId="4" xfId="0" applyNumberFormat="1" applyFont="1" applyFill="1" applyBorder="1" applyAlignment="1">
      <alignment horizontal="center" vertical="center" wrapText="1"/>
    </xf>
    <xf numFmtId="179" fontId="0" fillId="0" borderId="5" xfId="0" applyNumberFormat="1" applyFont="1" applyBorder="1" applyAlignment="1">
      <alignment horizontal="center" vertical="center" wrapText="1"/>
    </xf>
    <xf numFmtId="179" fontId="0" fillId="0" borderId="6" xfId="0" applyNumberFormat="1" applyFont="1" applyBorder="1" applyAlignment="1">
      <alignment horizontal="center" vertical="center" wrapText="1"/>
    </xf>
    <xf numFmtId="179" fontId="0" fillId="0" borderId="7" xfId="0" applyNumberFormat="1" applyFont="1" applyBorder="1" applyAlignment="1">
      <alignment horizontal="center" vertical="center" wrapText="1"/>
    </xf>
    <xf numFmtId="179" fontId="0" fillId="0" borderId="5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left" vertical="center"/>
    </xf>
    <xf numFmtId="179" fontId="0" fillId="0" borderId="1" xfId="0" applyNumberFormat="1" applyBorder="1" applyAlignment="1">
      <alignment horizontal="left" vertical="center"/>
    </xf>
    <xf numFmtId="179" fontId="0" fillId="0" borderId="4" xfId="0" applyNumberFormat="1" applyBorder="1" applyAlignment="1">
      <alignment horizontal="center" vertical="center" wrapText="1"/>
    </xf>
    <xf numFmtId="179" fontId="0" fillId="3" borderId="4" xfId="1" applyNumberFormat="1" applyFont="1" applyFill="1" applyBorder="1" applyAlignment="1" applyProtection="1">
      <alignment horizontal="center" vertical="center" wrapText="1"/>
      <protection locked="0"/>
    </xf>
    <xf numFmtId="179" fontId="0" fillId="3" borderId="5" xfId="1" applyNumberFormat="1" applyFont="1" applyFill="1" applyBorder="1" applyAlignment="1" applyProtection="1">
      <alignment horizontal="center" vertical="center" wrapText="1"/>
      <protection locked="0"/>
    </xf>
    <xf numFmtId="179" fontId="0" fillId="3" borderId="6" xfId="1" applyNumberFormat="1" applyFont="1" applyFill="1" applyBorder="1" applyAlignment="1" applyProtection="1">
      <alignment horizontal="center" vertical="center" wrapText="1"/>
      <protection locked="0"/>
    </xf>
    <xf numFmtId="179" fontId="0" fillId="3" borderId="7" xfId="1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Border="1" applyAlignment="1">
      <alignment vertical="center"/>
    </xf>
    <xf numFmtId="179" fontId="0" fillId="2" borderId="5" xfId="1" applyNumberFormat="1" applyFont="1" applyFill="1" applyBorder="1" applyAlignment="1" applyProtection="1">
      <alignment horizontal="center" vertical="center" wrapText="1"/>
      <protection locked="0"/>
    </xf>
    <xf numFmtId="179" fontId="0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177" fontId="0" fillId="0" borderId="5" xfId="0" applyNumberFormat="1" applyFill="1" applyBorder="1" applyAlignment="1" applyProtection="1">
      <alignment horizontal="center" vertical="center"/>
    </xf>
    <xf numFmtId="179" fontId="0" fillId="0" borderId="5" xfId="0" applyNumberFormat="1" applyFill="1" applyBorder="1" applyAlignment="1" applyProtection="1">
      <alignment horizontal="center" vertical="center"/>
    </xf>
    <xf numFmtId="179" fontId="0" fillId="0" borderId="6" xfId="0" applyNumberFormat="1" applyFill="1" applyBorder="1" applyAlignment="1" applyProtection="1">
      <alignment horizontal="center" vertical="center"/>
    </xf>
    <xf numFmtId="179" fontId="0" fillId="0" borderId="7" xfId="0" applyNumberForma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left" vertical="center"/>
    </xf>
    <xf numFmtId="179" fontId="0" fillId="0" borderId="5" xfId="0" applyNumberFormat="1" applyFont="1" applyFill="1" applyBorder="1" applyAlignment="1" applyProtection="1">
      <alignment horizontal="right" vertical="center"/>
    </xf>
    <xf numFmtId="179" fontId="0" fillId="0" borderId="4" xfId="0" applyNumberFormat="1" applyFont="1" applyFill="1" applyBorder="1" applyAlignment="1" applyProtection="1">
      <alignment horizontal="right" vertical="center"/>
    </xf>
    <xf numFmtId="177" fontId="0" fillId="0" borderId="4" xfId="0" applyNumberFormat="1" applyFill="1" applyBorder="1" applyAlignment="1" applyProtection="1">
      <alignment horizontal="left" vertical="center"/>
    </xf>
    <xf numFmtId="177" fontId="0" fillId="0" borderId="4" xfId="0" applyNumberFormat="1" applyFont="1" applyFill="1" applyBorder="1" applyAlignment="1" applyProtection="1">
      <alignment horizontal="left" vertical="center"/>
    </xf>
    <xf numFmtId="180" fontId="0" fillId="0" borderId="4" xfId="0" applyNumberFormat="1" applyFill="1" applyBorder="1" applyAlignment="1" applyProtection="1">
      <alignment horizontal="left" vertical="center"/>
    </xf>
    <xf numFmtId="179" fontId="0" fillId="0" borderId="4" xfId="0" applyNumberFormat="1" applyFill="1" applyBorder="1" applyAlignment="1">
      <alignment horizontal="right" vertical="center"/>
    </xf>
    <xf numFmtId="179" fontId="0" fillId="0" borderId="4" xfId="0" applyNumberFormat="1" applyFont="1" applyFill="1" applyBorder="1" applyAlignment="1">
      <alignment horizontal="right" vertical="center"/>
    </xf>
    <xf numFmtId="177" fontId="0" fillId="0" borderId="4" xfId="0" applyNumberFormat="1" applyFont="1" applyFill="1" applyBorder="1" applyAlignment="1" applyProtection="1">
      <alignment horizontal="right"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0" fontId="0" fillId="0" borderId="6" xfId="0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/>
    </xf>
    <xf numFmtId="0" fontId="0" fillId="0" borderId="5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Fill="1" applyBorder="1" applyAlignment="1" applyProtection="1">
      <alignment horizontal="left" vertical="center"/>
    </xf>
    <xf numFmtId="3" fontId="0" fillId="0" borderId="4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vertical="center"/>
    </xf>
    <xf numFmtId="3" fontId="0" fillId="0" borderId="4" xfId="0" applyNumberFormat="1" applyFill="1" applyBorder="1"/>
    <xf numFmtId="3" fontId="0" fillId="0" borderId="4" xfId="0" applyNumberFormat="1" applyBorder="1"/>
    <xf numFmtId="0" fontId="0" fillId="0" borderId="4" xfId="0" applyFill="1" applyBorder="1" applyAlignment="1">
      <alignment horizontal="left" vertical="center"/>
    </xf>
    <xf numFmtId="3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7" xfId="0" applyNumberFormat="1" applyFont="1" applyFill="1" applyBorder="1" applyAlignment="1" applyProtection="1">
      <alignment horizontal="right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 wrapText="1"/>
    </xf>
    <xf numFmtId="3" fontId="0" fillId="0" borderId="4" xfId="0" applyNumberFormat="1" applyFill="1" applyBorder="1" applyAlignment="1" applyProtection="1">
      <alignment horizontal="right"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180" fontId="0" fillId="3" borderId="4" xfId="0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4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2" xfId="0" applyNumberForma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3" fontId="0" fillId="0" borderId="3" xfId="0" applyNumberFormat="1" applyFill="1" applyBorder="1"/>
    <xf numFmtId="3" fontId="0" fillId="0" borderId="2" xfId="0" applyNumberFormat="1" applyBorder="1"/>
    <xf numFmtId="3" fontId="0" fillId="3" borderId="4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21"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  <dxf>
      <font>
        <b val="0"/>
        <color indexed="9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H35"/>
  <sheetViews>
    <sheetView showGridLines="0" showZeros="0" topLeftCell="A28" workbookViewId="0">
      <selection activeCell="F42" sqref="F42"/>
    </sheetView>
  </sheetViews>
  <sheetFormatPr defaultColWidth="11.8681318681319" defaultRowHeight="12.75" customHeight="1" outlineLevelCol="7"/>
  <cols>
    <col min="1" max="1" width="37.5054945054945" customWidth="1"/>
    <col min="2" max="2" width="15.3736263736264" customWidth="1"/>
    <col min="3" max="3" width="31.3736263736264" customWidth="1"/>
    <col min="4" max="4" width="16" customWidth="1"/>
  </cols>
  <sheetData>
    <row r="1" ht="29.25" customHeight="1" spans="1:4">
      <c r="A1" s="5" t="s">
        <v>0</v>
      </c>
      <c r="B1" s="5"/>
      <c r="C1" s="5"/>
      <c r="D1" s="5"/>
    </row>
    <row r="2" ht="22.5" customHeight="1" spans="1:4">
      <c r="A2" s="68" t="str">
        <f>(部门基本情况表!A2)</f>
        <v>编报单位：万荣县解店镇人民政府</v>
      </c>
      <c r="B2" s="68"/>
      <c r="C2" s="204"/>
      <c r="D2" s="170" t="s">
        <v>1</v>
      </c>
    </row>
    <row r="3" ht="30" customHeight="1" spans="1:4">
      <c r="A3" s="148" t="s">
        <v>2</v>
      </c>
      <c r="B3" s="205"/>
      <c r="C3" s="206" t="s">
        <v>3</v>
      </c>
      <c r="D3" s="207"/>
    </row>
    <row r="4" ht="26.25" customHeight="1" spans="1:4">
      <c r="A4" s="53" t="s">
        <v>4</v>
      </c>
      <c r="B4" s="208" t="s">
        <v>5</v>
      </c>
      <c r="C4" s="209" t="s">
        <v>4</v>
      </c>
      <c r="D4" s="210" t="s">
        <v>5</v>
      </c>
    </row>
    <row r="5" ht="20.25" customHeight="1" spans="1:5">
      <c r="A5" s="211" t="s">
        <v>6</v>
      </c>
      <c r="B5" s="155">
        <f>SUM(B6:B7)</f>
        <v>8063700</v>
      </c>
      <c r="C5" s="154" t="s">
        <v>7</v>
      </c>
      <c r="D5" s="155">
        <v>3734600</v>
      </c>
      <c r="E5" s="51"/>
    </row>
    <row r="6" ht="20.25" customHeight="1" spans="1:6">
      <c r="A6" s="212" t="s">
        <v>8</v>
      </c>
      <c r="B6" s="163">
        <f>SUM('部门预算收入总表（二）'!D5)</f>
        <v>8063700</v>
      </c>
      <c r="C6" s="154" t="s">
        <v>9</v>
      </c>
      <c r="D6" s="155"/>
      <c r="E6" s="51"/>
      <c r="F6" s="51"/>
    </row>
    <row r="7" ht="20.25" customHeight="1" spans="1:5">
      <c r="A7" s="152" t="s">
        <v>10</v>
      </c>
      <c r="B7" s="163">
        <f>SUM('部门预算收入总表（二）'!E5)</f>
        <v>0</v>
      </c>
      <c r="C7" s="154" t="s">
        <v>11</v>
      </c>
      <c r="D7" s="155"/>
      <c r="E7" s="51"/>
    </row>
    <row r="8" ht="20.25" customHeight="1" spans="1:5">
      <c r="A8" s="212" t="s">
        <v>12</v>
      </c>
      <c r="B8" s="163">
        <f>SUM('部门预算收入总表（二）'!F5)</f>
        <v>0</v>
      </c>
      <c r="C8" s="154" t="s">
        <v>13</v>
      </c>
      <c r="D8" s="155"/>
      <c r="E8" s="51"/>
    </row>
    <row r="9" ht="20.25" customHeight="1" spans="1:6">
      <c r="A9" s="212" t="s">
        <v>14</v>
      </c>
      <c r="B9" s="213"/>
      <c r="C9" s="154" t="s">
        <v>15</v>
      </c>
      <c r="D9" s="155"/>
      <c r="E9" s="51"/>
      <c r="F9" s="51"/>
    </row>
    <row r="10" ht="20.25" customHeight="1" spans="1:6">
      <c r="A10" s="212" t="s">
        <v>16</v>
      </c>
      <c r="B10" s="213">
        <f>SUM('部门预算收入总表（二）'!G5)</f>
        <v>0</v>
      </c>
      <c r="C10" s="154" t="s">
        <v>17</v>
      </c>
      <c r="D10" s="155"/>
      <c r="E10" s="51"/>
      <c r="F10" s="51"/>
    </row>
    <row r="11" ht="20.25" customHeight="1" spans="1:6">
      <c r="A11" s="77"/>
      <c r="B11" s="159"/>
      <c r="C11" s="47" t="s">
        <v>18</v>
      </c>
      <c r="D11" s="155"/>
      <c r="E11" s="51"/>
      <c r="F11" s="51"/>
    </row>
    <row r="12" ht="20.25" customHeight="1" spans="1:5">
      <c r="A12" s="77"/>
      <c r="B12" s="159"/>
      <c r="C12" s="154" t="s">
        <v>19</v>
      </c>
      <c r="D12" s="164">
        <v>568500</v>
      </c>
      <c r="E12" s="51"/>
    </row>
    <row r="13" ht="20.25" customHeight="1" spans="1:6">
      <c r="A13" s="77"/>
      <c r="B13" s="159"/>
      <c r="C13" s="154" t="s">
        <v>20</v>
      </c>
      <c r="D13" s="155">
        <v>0</v>
      </c>
      <c r="E13" s="51"/>
      <c r="F13" s="51"/>
    </row>
    <row r="14" ht="20.25" customHeight="1" spans="1:5">
      <c r="A14" s="77"/>
      <c r="B14" s="159"/>
      <c r="C14" s="47" t="s">
        <v>21</v>
      </c>
      <c r="D14" s="155">
        <v>210500</v>
      </c>
      <c r="E14" s="51"/>
    </row>
    <row r="15" ht="20.25" customHeight="1" spans="1:6">
      <c r="A15" s="77"/>
      <c r="B15" s="159"/>
      <c r="C15" s="154" t="s">
        <v>22</v>
      </c>
      <c r="D15" s="155">
        <v>0</v>
      </c>
      <c r="E15" s="51"/>
      <c r="F15" s="51"/>
    </row>
    <row r="16" ht="20.25" customHeight="1" spans="1:5">
      <c r="A16" s="77"/>
      <c r="B16" s="159"/>
      <c r="C16" s="154" t="s">
        <v>23</v>
      </c>
      <c r="D16" s="155"/>
      <c r="E16" s="51"/>
    </row>
    <row r="17" ht="20.25" customHeight="1" spans="1:4">
      <c r="A17" s="77"/>
      <c r="B17" s="159"/>
      <c r="C17" s="154" t="s">
        <v>24</v>
      </c>
      <c r="D17" s="155">
        <v>3267800</v>
      </c>
    </row>
    <row r="18" ht="20.25" customHeight="1" spans="1:7">
      <c r="A18" s="77"/>
      <c r="B18" s="159"/>
      <c r="C18" s="154" t="s">
        <v>25</v>
      </c>
      <c r="D18" s="155">
        <v>0</v>
      </c>
      <c r="E18" s="51"/>
      <c r="F18" s="51"/>
      <c r="G18" s="51"/>
    </row>
    <row r="19" ht="20.25" customHeight="1" spans="1:7">
      <c r="A19" s="77"/>
      <c r="B19" s="159"/>
      <c r="C19" s="154" t="s">
        <v>26</v>
      </c>
      <c r="D19" s="155">
        <v>0</v>
      </c>
      <c r="E19" s="51"/>
      <c r="F19" s="51"/>
      <c r="G19" s="51"/>
    </row>
    <row r="20" ht="20.25" customHeight="1" spans="1:5">
      <c r="A20" s="77"/>
      <c r="B20" s="159"/>
      <c r="C20" s="154" t="s">
        <v>27</v>
      </c>
      <c r="D20" s="155">
        <v>0</v>
      </c>
      <c r="E20" s="51"/>
    </row>
    <row r="21" ht="20.25" customHeight="1" spans="1:4">
      <c r="A21" s="77"/>
      <c r="B21" s="159"/>
      <c r="C21" s="154" t="s">
        <v>28</v>
      </c>
      <c r="D21" s="155">
        <v>0</v>
      </c>
    </row>
    <row r="22" ht="20.25" customHeight="1" spans="1:4">
      <c r="A22" s="77"/>
      <c r="B22" s="159"/>
      <c r="C22" s="154" t="s">
        <v>29</v>
      </c>
      <c r="D22" s="155">
        <v>0</v>
      </c>
    </row>
    <row r="23" ht="20.25" customHeight="1" spans="1:5">
      <c r="A23" s="77"/>
      <c r="B23" s="159"/>
      <c r="C23" s="47" t="s">
        <v>30</v>
      </c>
      <c r="D23" s="155">
        <v>0</v>
      </c>
      <c r="E23" s="51"/>
    </row>
    <row r="24" ht="20.25" customHeight="1" spans="1:6">
      <c r="A24" s="77"/>
      <c r="B24" s="159"/>
      <c r="C24" s="154" t="s">
        <v>31</v>
      </c>
      <c r="D24" s="155">
        <v>282300</v>
      </c>
      <c r="E24" s="51"/>
      <c r="F24" s="51"/>
    </row>
    <row r="25" ht="20.25" customHeight="1" spans="1:6">
      <c r="A25" s="77"/>
      <c r="B25" s="159"/>
      <c r="C25" s="154" t="s">
        <v>32</v>
      </c>
      <c r="D25" s="155">
        <v>0</v>
      </c>
      <c r="E25" s="51"/>
      <c r="F25" s="51"/>
    </row>
    <row r="26" ht="20.25" customHeight="1" spans="1:6">
      <c r="A26" s="77"/>
      <c r="B26" s="159"/>
      <c r="C26" s="160" t="s">
        <v>33</v>
      </c>
      <c r="D26" s="155">
        <f t="shared" ref="D26:D32" si="0">SUM(E26:E26)</f>
        <v>0</v>
      </c>
      <c r="E26" s="51"/>
      <c r="F26" s="51"/>
    </row>
    <row r="27" ht="20.25" customHeight="1" spans="1:6">
      <c r="A27" s="77"/>
      <c r="B27" s="159"/>
      <c r="C27" s="154" t="s">
        <v>34</v>
      </c>
      <c r="D27" s="155">
        <f t="shared" si="0"/>
        <v>0</v>
      </c>
      <c r="E27" s="51"/>
      <c r="F27" s="51"/>
    </row>
    <row r="28" ht="20.25" customHeight="1" spans="1:6">
      <c r="A28" s="77"/>
      <c r="B28" s="158"/>
      <c r="C28" s="154" t="s">
        <v>35</v>
      </c>
      <c r="D28" s="155">
        <f t="shared" si="0"/>
        <v>0</v>
      </c>
      <c r="E28" s="51"/>
      <c r="F28" s="51"/>
    </row>
    <row r="29" ht="20.25" customHeight="1" spans="1:5">
      <c r="A29" s="77"/>
      <c r="B29" s="159"/>
      <c r="C29" s="154" t="s">
        <v>36</v>
      </c>
      <c r="D29" s="155">
        <f t="shared" si="0"/>
        <v>0</v>
      </c>
      <c r="E29" s="51"/>
    </row>
    <row r="30" ht="20.25" customHeight="1" spans="1:7">
      <c r="A30" s="77"/>
      <c r="B30" s="159"/>
      <c r="C30" s="154" t="s">
        <v>37</v>
      </c>
      <c r="D30" s="155">
        <f t="shared" si="0"/>
        <v>0</v>
      </c>
      <c r="E30" s="51"/>
      <c r="F30" s="51"/>
      <c r="G30" s="51"/>
    </row>
    <row r="31" ht="20.25" customHeight="1" spans="1:8">
      <c r="A31" s="77"/>
      <c r="B31" s="159"/>
      <c r="C31" s="160" t="s">
        <v>38</v>
      </c>
      <c r="D31" s="155">
        <f t="shared" si="0"/>
        <v>0</v>
      </c>
      <c r="E31" s="51"/>
      <c r="F31" s="51"/>
      <c r="G31" s="51"/>
      <c r="H31" s="51"/>
    </row>
    <row r="32" ht="20.25" customHeight="1" spans="1:6">
      <c r="A32" s="77"/>
      <c r="B32" s="214"/>
      <c r="C32" s="160" t="s">
        <v>39</v>
      </c>
      <c r="D32" s="155">
        <f t="shared" si="0"/>
        <v>0</v>
      </c>
      <c r="E32" s="51"/>
      <c r="F32" s="51"/>
    </row>
    <row r="33" ht="20.25" customHeight="1" spans="1:4">
      <c r="A33" s="72" t="s">
        <v>40</v>
      </c>
      <c r="B33" s="215">
        <f>SUM(B5+B8+B9+B10)</f>
        <v>8063700</v>
      </c>
      <c r="C33" s="19" t="s">
        <v>41</v>
      </c>
      <c r="D33" s="163">
        <f>SUM(D5:D32)</f>
        <v>8063700</v>
      </c>
    </row>
    <row r="34" customHeight="1" spans="2:3">
      <c r="B34" s="51"/>
      <c r="C34" s="51"/>
    </row>
    <row r="35" customHeight="1" spans="2:2">
      <c r="B35" s="51"/>
    </row>
  </sheetData>
  <mergeCells count="2">
    <mergeCell ref="A1:D1"/>
    <mergeCell ref="A2:B2"/>
  </mergeCells>
  <printOptions horizontalCentered="1" verticalCentered="1"/>
  <pageMargins left="0.865277777777778" right="0.865277777777778" top="1.0625" bottom="0.786805555555556" header="0.275" footer="0.393055555555556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0"/>
  <sheetViews>
    <sheetView showGridLines="0" showZeros="0" workbookViewId="0">
      <selection activeCell="G9" sqref="G9"/>
    </sheetView>
  </sheetViews>
  <sheetFormatPr defaultColWidth="11.8681318681319" defaultRowHeight="12.75" customHeight="1" outlineLevelCol="3"/>
  <cols>
    <col min="1" max="1" width="18.6263736263736" customWidth="1"/>
    <col min="2" max="2" width="39.8791208791209" customWidth="1"/>
    <col min="3" max="3" width="22.5054945054945" customWidth="1"/>
    <col min="4" max="4" width="19.6263736263736" customWidth="1"/>
  </cols>
  <sheetData>
    <row r="1" ht="36" customHeight="1" spans="1:4">
      <c r="A1" s="5" t="s">
        <v>268</v>
      </c>
      <c r="B1" s="5"/>
      <c r="C1" s="5"/>
      <c r="D1" s="5"/>
    </row>
    <row r="2" ht="27" customHeight="1" spans="1:4">
      <c r="A2" s="68" t="str">
        <f>(部门基本情况表!A2)</f>
        <v>编报单位：万荣县解店镇人民政府</v>
      </c>
      <c r="B2" s="68"/>
      <c r="C2" s="79"/>
      <c r="D2" s="41" t="s">
        <v>1</v>
      </c>
    </row>
    <row r="3" ht="34.5" customHeight="1" spans="1:4">
      <c r="A3" s="69" t="s">
        <v>269</v>
      </c>
      <c r="B3" s="70"/>
      <c r="C3" s="80" t="s">
        <v>127</v>
      </c>
      <c r="D3" s="71" t="s">
        <v>270</v>
      </c>
    </row>
    <row r="4" ht="34.5" customHeight="1" spans="1:4">
      <c r="A4" s="81" t="s">
        <v>271</v>
      </c>
      <c r="B4" s="82" t="s">
        <v>272</v>
      </c>
      <c r="C4" s="71"/>
      <c r="D4" s="71"/>
    </row>
    <row r="5" ht="31.5" customHeight="1" spans="1:4">
      <c r="A5" s="81"/>
      <c r="B5" s="83" t="s">
        <v>273</v>
      </c>
      <c r="C5" s="49">
        <f>SUM(C6:C22)</f>
        <v>0</v>
      </c>
      <c r="D5" s="77"/>
    </row>
    <row r="6" ht="31.5" customHeight="1" spans="1:4">
      <c r="A6" s="84"/>
      <c r="B6" s="74"/>
      <c r="C6" s="49"/>
      <c r="D6" s="77"/>
    </row>
    <row r="7" ht="31.5" customHeight="1" spans="1:4">
      <c r="A7" s="84"/>
      <c r="B7" s="74"/>
      <c r="C7" s="49"/>
      <c r="D7" s="77"/>
    </row>
    <row r="8" ht="31.5" customHeight="1" spans="1:4">
      <c r="A8" s="84"/>
      <c r="B8" s="74"/>
      <c r="C8" s="49"/>
      <c r="D8" s="77"/>
    </row>
    <row r="9" ht="31.5" customHeight="1" spans="1:4">
      <c r="A9" s="84"/>
      <c r="B9" s="74"/>
      <c r="C9" s="49"/>
      <c r="D9" s="77"/>
    </row>
    <row r="10" ht="31.5" customHeight="1" spans="1:4">
      <c r="A10" s="84"/>
      <c r="B10" s="74"/>
      <c r="C10" s="49"/>
      <c r="D10" s="77"/>
    </row>
    <row r="11" ht="31.5" customHeight="1" spans="1:4">
      <c r="A11" s="84"/>
      <c r="B11" s="74"/>
      <c r="C11" s="49"/>
      <c r="D11" s="77"/>
    </row>
    <row r="12" ht="31.5" customHeight="1" spans="1:4">
      <c r="A12" s="84"/>
      <c r="B12" s="74"/>
      <c r="C12" s="49"/>
      <c r="D12" s="77"/>
    </row>
    <row r="13" ht="31.5" customHeight="1" spans="1:4">
      <c r="A13" s="84"/>
      <c r="B13" s="74"/>
      <c r="C13" s="49"/>
      <c r="D13" s="77"/>
    </row>
    <row r="14" ht="31.5" customHeight="1" spans="1:4">
      <c r="A14" s="84"/>
      <c r="B14" s="74"/>
      <c r="C14" s="49"/>
      <c r="D14" s="77"/>
    </row>
    <row r="15" ht="31.5" customHeight="1" spans="1:4">
      <c r="A15" s="84"/>
      <c r="B15" s="74"/>
      <c r="C15" s="49"/>
      <c r="D15" s="77"/>
    </row>
    <row r="16" ht="31.5" customHeight="1" spans="1:4">
      <c r="A16" s="84"/>
      <c r="B16" s="74"/>
      <c r="C16" s="49"/>
      <c r="D16" s="77"/>
    </row>
    <row r="17" ht="31.5" customHeight="1" spans="1:4">
      <c r="A17" s="84"/>
      <c r="B17" s="74"/>
      <c r="C17" s="49"/>
      <c r="D17" s="77"/>
    </row>
    <row r="18" ht="31.5" customHeight="1" spans="1:4">
      <c r="A18" s="84"/>
      <c r="B18" s="74"/>
      <c r="C18" s="49"/>
      <c r="D18" s="77"/>
    </row>
    <row r="19" ht="31.5" customHeight="1" spans="1:4">
      <c r="A19" s="84"/>
      <c r="B19" s="85"/>
      <c r="C19" s="49"/>
      <c r="D19" s="77"/>
    </row>
    <row r="20" ht="31.5" customHeight="1" spans="1:4">
      <c r="A20" s="84"/>
      <c r="B20" s="85"/>
      <c r="C20" s="49"/>
      <c r="D20" s="77"/>
    </row>
    <row r="21" ht="31.5" customHeight="1" spans="1:4">
      <c r="A21" s="84"/>
      <c r="B21" s="85"/>
      <c r="C21" s="49"/>
      <c r="D21" s="77"/>
    </row>
    <row r="22" ht="31.5" customHeight="1" spans="1:4">
      <c r="A22" s="86"/>
      <c r="B22" s="87"/>
      <c r="C22" s="49"/>
      <c r="D22" s="77"/>
    </row>
    <row r="23" customHeight="1" spans="1:3">
      <c r="A23" s="51"/>
      <c r="B23" s="51"/>
      <c r="C23" s="51"/>
    </row>
    <row r="24" customHeight="1" spans="1:3">
      <c r="A24" s="51"/>
      <c r="B24" s="51"/>
      <c r="C24" s="51"/>
    </row>
    <row r="25" customHeight="1" spans="1:3">
      <c r="A25" s="51"/>
      <c r="B25" s="51"/>
      <c r="C25" s="51"/>
    </row>
    <row r="26" customHeight="1" spans="2:3">
      <c r="B26" s="51"/>
      <c r="C26" s="51"/>
    </row>
    <row r="27" customHeight="1" spans="2:3">
      <c r="B27" s="51"/>
      <c r="C27" s="51"/>
    </row>
    <row r="28" customHeight="1" spans="2:3">
      <c r="B28" s="51"/>
      <c r="C28" s="51"/>
    </row>
    <row r="29" customHeight="1" spans="2:3">
      <c r="B29" s="51"/>
      <c r="C29" s="51"/>
    </row>
    <row r="30" customHeight="1" spans="2:2">
      <c r="B30" s="51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865277777777778" right="0.865277777777778" top="1.0625" bottom="0.786805555555556" header="0.510416666666667" footer="0.51041666666666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workbookViewId="0">
      <selection activeCell="K8" sqref="K8"/>
    </sheetView>
  </sheetViews>
  <sheetFormatPr defaultColWidth="11.8681318681319" defaultRowHeight="12.75" customHeight="1" outlineLevelCol="5"/>
  <cols>
    <col min="1" max="1" width="16.1208791208791" customWidth="1"/>
    <col min="2" max="2" width="39.1208791208791" customWidth="1"/>
    <col min="3" max="3" width="16.5054945054945" customWidth="1"/>
    <col min="4" max="4" width="14.8791208791209" customWidth="1"/>
    <col min="5" max="5" width="13.8791208791209" customWidth="1"/>
  </cols>
  <sheetData>
    <row r="1" ht="38.25" customHeight="1" spans="1:5">
      <c r="A1" s="5" t="s">
        <v>274</v>
      </c>
      <c r="B1" s="5"/>
      <c r="C1" s="5"/>
      <c r="D1" s="5"/>
      <c r="E1" s="5"/>
    </row>
    <row r="2" ht="24.75" customHeight="1" spans="1:5">
      <c r="A2" s="68" t="str">
        <f>(部门基本情况表!A2)</f>
        <v>编报单位：万荣县解店镇人民政府</v>
      </c>
      <c r="B2" s="68"/>
      <c r="E2" s="76" t="s">
        <v>1</v>
      </c>
    </row>
    <row r="3" ht="35.25" customHeight="1" spans="1:5">
      <c r="A3" s="69" t="s">
        <v>275</v>
      </c>
      <c r="B3" s="70"/>
      <c r="C3" s="71" t="s">
        <v>105</v>
      </c>
      <c r="D3" s="71" t="s">
        <v>106</v>
      </c>
      <c r="E3" s="71" t="s">
        <v>107</v>
      </c>
    </row>
    <row r="4" ht="34.5" customHeight="1" spans="1:5">
      <c r="A4" s="72" t="s">
        <v>71</v>
      </c>
      <c r="B4" s="58" t="s">
        <v>272</v>
      </c>
      <c r="C4" s="71"/>
      <c r="D4" s="71"/>
      <c r="E4" s="71"/>
    </row>
    <row r="5" ht="31.5" customHeight="1" spans="1:5">
      <c r="A5" s="72"/>
      <c r="B5" s="58" t="s">
        <v>273</v>
      </c>
      <c r="C5" s="49">
        <f>SUM(D5:E5)</f>
        <v>0</v>
      </c>
      <c r="D5" s="49">
        <f>SUM(D6:D22)</f>
        <v>0</v>
      </c>
      <c r="E5" s="49">
        <f>SUM(E6:E22)</f>
        <v>0</v>
      </c>
    </row>
    <row r="6" ht="31.5" customHeight="1" spans="1:5">
      <c r="A6" s="73"/>
      <c r="B6" s="74"/>
      <c r="C6" s="49"/>
      <c r="D6" s="49"/>
      <c r="E6" s="49"/>
    </row>
    <row r="7" ht="31.5" customHeight="1" spans="1:5">
      <c r="A7" s="73"/>
      <c r="B7" s="13"/>
      <c r="C7" s="49">
        <f t="shared" ref="C7:C22" si="0">SUM(D7:E7)</f>
        <v>0</v>
      </c>
      <c r="D7" s="49"/>
      <c r="E7" s="49"/>
    </row>
    <row r="8" ht="31.5" customHeight="1" spans="1:5">
      <c r="A8" s="73"/>
      <c r="B8" s="13"/>
      <c r="C8" s="49">
        <f t="shared" si="0"/>
        <v>0</v>
      </c>
      <c r="D8" s="49"/>
      <c r="E8" s="49"/>
    </row>
    <row r="9" ht="31.5" customHeight="1" spans="1:5">
      <c r="A9" s="73"/>
      <c r="B9" s="13"/>
      <c r="C9" s="49">
        <f t="shared" si="0"/>
        <v>0</v>
      </c>
      <c r="D9" s="49"/>
      <c r="E9" s="49"/>
    </row>
    <row r="10" ht="31.5" customHeight="1" spans="1:6">
      <c r="A10" s="73"/>
      <c r="B10" s="13"/>
      <c r="C10" s="49">
        <f>SUM(D10:F10)</f>
        <v>0</v>
      </c>
      <c r="D10" s="49"/>
      <c r="E10" s="77"/>
      <c r="F10" s="78"/>
    </row>
    <row r="11" ht="31.5" customHeight="1" spans="1:5">
      <c r="A11" s="73"/>
      <c r="B11" s="13"/>
      <c r="C11" s="49">
        <f t="shared" si="0"/>
        <v>0</v>
      </c>
      <c r="D11" s="49"/>
      <c r="E11" s="49"/>
    </row>
    <row r="12" ht="31.5" customHeight="1" spans="1:5">
      <c r="A12" s="73"/>
      <c r="B12" s="13"/>
      <c r="C12" s="49">
        <f t="shared" si="0"/>
        <v>0</v>
      </c>
      <c r="D12" s="49"/>
      <c r="E12" s="49"/>
    </row>
    <row r="13" ht="31.5" customHeight="1" spans="1:5">
      <c r="A13" s="73"/>
      <c r="B13" s="13"/>
      <c r="C13" s="49">
        <f t="shared" si="0"/>
        <v>0</v>
      </c>
      <c r="D13" s="49"/>
      <c r="E13" s="49"/>
    </row>
    <row r="14" ht="31.5" customHeight="1" spans="1:5">
      <c r="A14" s="73"/>
      <c r="B14" s="13"/>
      <c r="C14" s="49">
        <f t="shared" si="0"/>
        <v>0</v>
      </c>
      <c r="D14" s="49"/>
      <c r="E14" s="49"/>
    </row>
    <row r="15" ht="31.5" customHeight="1" spans="1:5">
      <c r="A15" s="73"/>
      <c r="B15" s="13"/>
      <c r="C15" s="49">
        <f t="shared" si="0"/>
        <v>0</v>
      </c>
      <c r="D15" s="49"/>
      <c r="E15" s="49"/>
    </row>
    <row r="16" ht="31.5" customHeight="1" spans="1:5">
      <c r="A16" s="73"/>
      <c r="B16" s="13"/>
      <c r="C16" s="49">
        <f t="shared" si="0"/>
        <v>0</v>
      </c>
      <c r="D16" s="49"/>
      <c r="E16" s="49"/>
    </row>
    <row r="17" ht="31.5" customHeight="1" spans="1:5">
      <c r="A17" s="73"/>
      <c r="B17" s="13"/>
      <c r="C17" s="49">
        <f t="shared" si="0"/>
        <v>0</v>
      </c>
      <c r="D17" s="49"/>
      <c r="E17" s="49"/>
    </row>
    <row r="18" ht="31.5" customHeight="1" spans="1:5">
      <c r="A18" s="73"/>
      <c r="B18" s="20"/>
      <c r="C18" s="49">
        <f t="shared" si="0"/>
        <v>0</v>
      </c>
      <c r="D18" s="49"/>
      <c r="E18" s="49"/>
    </row>
    <row r="19" ht="31.5" customHeight="1" spans="1:5">
      <c r="A19" s="73"/>
      <c r="B19" s="20"/>
      <c r="C19" s="49">
        <f t="shared" si="0"/>
        <v>0</v>
      </c>
      <c r="D19" s="49"/>
      <c r="E19" s="49"/>
    </row>
    <row r="20" ht="31.5" customHeight="1" spans="1:5">
      <c r="A20" s="73"/>
      <c r="B20" s="20"/>
      <c r="C20" s="49">
        <f t="shared" si="0"/>
        <v>0</v>
      </c>
      <c r="D20" s="49"/>
      <c r="E20" s="49"/>
    </row>
    <row r="21" ht="31.5" customHeight="1" spans="1:5">
      <c r="A21" s="73"/>
      <c r="B21" s="20"/>
      <c r="C21" s="49">
        <f t="shared" si="0"/>
        <v>0</v>
      </c>
      <c r="D21" s="49"/>
      <c r="E21" s="49"/>
    </row>
    <row r="22" ht="31.5" customHeight="1" spans="1:5">
      <c r="A22" s="75"/>
      <c r="B22" s="75"/>
      <c r="C22" s="49">
        <f t="shared" si="0"/>
        <v>0</v>
      </c>
      <c r="D22" s="49"/>
      <c r="E22" s="49"/>
    </row>
    <row r="23" customHeight="1" spans="1:5">
      <c r="A23" s="51"/>
      <c r="B23" s="51"/>
      <c r="C23" s="51"/>
      <c r="D23" s="51"/>
      <c r="E23" s="51"/>
    </row>
    <row r="24" customHeight="1" spans="1:5">
      <c r="A24" s="51"/>
      <c r="B24" s="51"/>
      <c r="C24" s="51"/>
      <c r="D24" s="51"/>
      <c r="E24" s="51"/>
    </row>
    <row r="25" customHeight="1" spans="2:5">
      <c r="B25" s="51"/>
      <c r="C25" s="51"/>
      <c r="D25" s="51"/>
      <c r="E25" s="51"/>
    </row>
    <row r="26" customHeight="1" spans="2:5">
      <c r="B26" s="51"/>
      <c r="C26" s="51"/>
      <c r="D26" s="51"/>
      <c r="E26" s="51"/>
    </row>
    <row r="27" customHeight="1" spans="2:3">
      <c r="B27" s="51"/>
      <c r="C27" s="51"/>
    </row>
    <row r="28" customHeight="1" spans="2:3">
      <c r="B28" s="51"/>
      <c r="C28" s="51"/>
    </row>
    <row r="29" customHeight="1" spans="3:3">
      <c r="C29" s="51"/>
    </row>
    <row r="30" customHeight="1" spans="3:3">
      <c r="C30" s="51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865277777777778" right="0.865277777777778" top="1.0625" bottom="0.786805555555556" header="0.510416666666667" footer="0.510416666666667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showGridLines="0" showZeros="0" workbookViewId="0">
      <selection activeCell="K7" sqref="K7"/>
    </sheetView>
  </sheetViews>
  <sheetFormatPr defaultColWidth="11.8681318681319" defaultRowHeight="12.75" customHeight="1"/>
  <cols>
    <col min="1" max="1" width="27.8791208791209" customWidth="1"/>
    <col min="2" max="2" width="12" customWidth="1"/>
    <col min="3" max="3" width="10.3736263736264" customWidth="1"/>
    <col min="4" max="6" width="10" customWidth="1"/>
    <col min="7" max="7" width="9.87912087912088" customWidth="1"/>
    <col min="8" max="8" width="10.5054945054945" customWidth="1"/>
  </cols>
  <sheetData>
    <row r="1" ht="36" customHeight="1" spans="1:8">
      <c r="A1" s="5" t="s">
        <v>276</v>
      </c>
      <c r="B1" s="5"/>
      <c r="C1" s="5"/>
      <c r="D1" s="5"/>
      <c r="E1" s="5"/>
      <c r="F1" s="5"/>
      <c r="G1" s="5"/>
      <c r="H1" s="5"/>
    </row>
    <row r="2" ht="24.75" customHeight="1" spans="1:8">
      <c r="A2" s="6" t="str">
        <f>(部门基本情况表!A2)</f>
        <v>编报单位：万荣县解店镇人民政府</v>
      </c>
      <c r="B2" s="6"/>
      <c r="C2" s="52"/>
      <c r="D2" s="41"/>
      <c r="E2" s="41"/>
      <c r="F2" s="41"/>
      <c r="G2" s="41"/>
      <c r="H2" s="41" t="s">
        <v>1</v>
      </c>
    </row>
    <row r="3" ht="24.75" customHeight="1" spans="1:8">
      <c r="A3" s="42" t="s">
        <v>277</v>
      </c>
      <c r="B3" s="53" t="s">
        <v>278</v>
      </c>
      <c r="C3" s="54"/>
      <c r="D3" s="54"/>
      <c r="E3" s="54"/>
      <c r="F3" s="54"/>
      <c r="G3" s="54"/>
      <c r="H3" s="58" t="s">
        <v>279</v>
      </c>
    </row>
    <row r="4" ht="24.75" customHeight="1" spans="1:8">
      <c r="A4" s="55"/>
      <c r="B4" s="17" t="s">
        <v>280</v>
      </c>
      <c r="C4" s="56"/>
      <c r="D4" s="53" t="s">
        <v>106</v>
      </c>
      <c r="E4" s="56"/>
      <c r="F4" s="53" t="s">
        <v>107</v>
      </c>
      <c r="G4" s="54"/>
      <c r="H4" s="19"/>
    </row>
    <row r="5" ht="33.75" customHeight="1" spans="1:8">
      <c r="A5" s="57"/>
      <c r="B5" s="20" t="s">
        <v>64</v>
      </c>
      <c r="C5" s="20" t="s">
        <v>281</v>
      </c>
      <c r="D5" s="20" t="s">
        <v>282</v>
      </c>
      <c r="E5" s="20" t="s">
        <v>281</v>
      </c>
      <c r="F5" s="20" t="s">
        <v>282</v>
      </c>
      <c r="G5" s="14" t="s">
        <v>281</v>
      </c>
      <c r="H5" s="19"/>
    </row>
    <row r="6" ht="39" customHeight="1" spans="1:10">
      <c r="A6" s="58" t="s">
        <v>283</v>
      </c>
      <c r="B6" s="59">
        <f>SUM(D6+F6)</f>
        <v>18000</v>
      </c>
      <c r="C6" s="59">
        <f>SUM(E6+G6)</f>
        <v>18000</v>
      </c>
      <c r="D6" s="59">
        <f t="shared" ref="D6:G6" si="0">SUM(D7+D8+D11)</f>
        <v>18000</v>
      </c>
      <c r="E6" s="59">
        <f t="shared" si="0"/>
        <v>18000</v>
      </c>
      <c r="F6" s="59">
        <f t="shared" si="0"/>
        <v>0</v>
      </c>
      <c r="G6" s="59">
        <f t="shared" si="0"/>
        <v>0</v>
      </c>
      <c r="H6" s="45"/>
      <c r="I6" s="51"/>
      <c r="J6" s="51"/>
    </row>
    <row r="7" ht="39" customHeight="1" spans="1:12">
      <c r="A7" s="60" t="s">
        <v>284</v>
      </c>
      <c r="B7" s="59">
        <f>SUM(D7+F7)</f>
        <v>0</v>
      </c>
      <c r="C7" s="59">
        <f>SUM(E7+G7)</f>
        <v>0</v>
      </c>
      <c r="D7" s="49"/>
      <c r="E7" s="49"/>
      <c r="F7" s="49"/>
      <c r="G7" s="49"/>
      <c r="H7" s="45"/>
      <c r="K7" s="51"/>
      <c r="L7" s="51"/>
    </row>
    <row r="8" ht="39" customHeight="1" spans="1:11">
      <c r="A8" s="60" t="s">
        <v>285</v>
      </c>
      <c r="B8" s="59">
        <f t="shared" ref="B8:G8" si="1">SUM(B9:B10)</f>
        <v>15000</v>
      </c>
      <c r="C8" s="59">
        <f t="shared" si="1"/>
        <v>15000</v>
      </c>
      <c r="D8" s="59">
        <f t="shared" si="1"/>
        <v>15000</v>
      </c>
      <c r="E8" s="59">
        <f t="shared" si="1"/>
        <v>15000</v>
      </c>
      <c r="F8" s="59">
        <f t="shared" si="1"/>
        <v>0</v>
      </c>
      <c r="G8" s="59">
        <f t="shared" si="1"/>
        <v>0</v>
      </c>
      <c r="H8" s="45"/>
      <c r="I8" s="51"/>
      <c r="J8" s="51"/>
      <c r="K8" s="51"/>
    </row>
    <row r="9" ht="39" customHeight="1" spans="1:12">
      <c r="A9" s="61" t="s">
        <v>286</v>
      </c>
      <c r="B9" s="59">
        <f t="shared" ref="B9:C11" si="2">SUM(D9+F9)</f>
        <v>0</v>
      </c>
      <c r="C9" s="59">
        <f t="shared" si="2"/>
        <v>0</v>
      </c>
      <c r="D9" s="49"/>
      <c r="E9" s="49"/>
      <c r="F9" s="49"/>
      <c r="G9" s="49"/>
      <c r="H9" s="45"/>
      <c r="I9" s="51"/>
      <c r="J9" s="51"/>
      <c r="L9" s="51"/>
    </row>
    <row r="10" ht="39" customHeight="1" spans="1:12">
      <c r="A10" s="61" t="s">
        <v>287</v>
      </c>
      <c r="B10" s="59">
        <f t="shared" si="2"/>
        <v>15000</v>
      </c>
      <c r="C10" s="59">
        <f t="shared" si="2"/>
        <v>15000</v>
      </c>
      <c r="D10" s="49">
        <v>15000</v>
      </c>
      <c r="E10" s="49">
        <f>SUM('一般公共预算财政拨款基本及项目经济分类总表（八）'!AM6)</f>
        <v>15000</v>
      </c>
      <c r="F10" s="49"/>
      <c r="G10" s="49">
        <f>SUM('一般公共预算财政拨款基本及项目经济分类总表（八）'!AM5-'一般公共预算财政拨款基本及项目经济分类总表（八）'!AM6)</f>
        <v>0</v>
      </c>
      <c r="H10" s="45"/>
      <c r="I10" s="51"/>
      <c r="J10" s="51"/>
      <c r="K10" s="51"/>
      <c r="L10" s="51"/>
    </row>
    <row r="11" ht="39" customHeight="1" spans="1:12">
      <c r="A11" s="62" t="s">
        <v>187</v>
      </c>
      <c r="B11" s="59">
        <f t="shared" si="2"/>
        <v>3000</v>
      </c>
      <c r="C11" s="59">
        <f t="shared" si="2"/>
        <v>3000</v>
      </c>
      <c r="D11" s="49">
        <v>3000</v>
      </c>
      <c r="E11" s="49">
        <f>SUM('一般公共预算财政拨款基本及项目经济分类总表（八）'!AL6)</f>
        <v>3000</v>
      </c>
      <c r="F11" s="49"/>
      <c r="G11" s="49">
        <f>SUM('一般公共预算财政拨款基本及项目经济分类总表（八）'!AL5-'一般公共预算财政拨款基本及项目经济分类总表（八）'!AL6)</f>
        <v>0</v>
      </c>
      <c r="H11" s="45"/>
      <c r="I11" s="51"/>
      <c r="J11" s="51"/>
      <c r="K11" s="51"/>
      <c r="L11" s="51"/>
    </row>
    <row r="12" ht="281.25" customHeight="1" spans="1:10">
      <c r="A12" s="63" t="s">
        <v>288</v>
      </c>
      <c r="B12" s="64"/>
      <c r="C12" s="64"/>
      <c r="D12" s="64"/>
      <c r="E12" s="64"/>
      <c r="F12" s="64"/>
      <c r="G12" s="64"/>
      <c r="H12" s="67"/>
      <c r="I12" s="51"/>
      <c r="J12" s="51"/>
    </row>
    <row r="13" ht="32.25" customHeight="1" spans="1:11">
      <c r="A13" s="65" t="s">
        <v>289</v>
      </c>
      <c r="B13" s="66"/>
      <c r="C13" s="66"/>
      <c r="D13" s="66"/>
      <c r="E13" s="66"/>
      <c r="F13" s="66"/>
      <c r="G13" s="66"/>
      <c r="H13" s="66"/>
      <c r="K13" s="51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865277777777778" right="0.865277777777778" top="1.0625" bottom="0.786805555555556" header="0.510416666666667" footer="0.510416666666667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7"/>
  <sheetViews>
    <sheetView showGridLines="0" showZeros="0" workbookViewId="0">
      <selection activeCell="F6" sqref="F6"/>
    </sheetView>
  </sheetViews>
  <sheetFormatPr defaultColWidth="11.8681318681319" defaultRowHeight="12.75" customHeight="1" outlineLevelCol="2"/>
  <cols>
    <col min="1" max="1" width="33.8791208791209" customWidth="1"/>
    <col min="2" max="2" width="28.5054945054945" customWidth="1"/>
    <col min="3" max="3" width="35.5054945054945" customWidth="1"/>
  </cols>
  <sheetData>
    <row r="1" ht="36" customHeight="1" spans="1:3">
      <c r="A1" s="40" t="s">
        <v>290</v>
      </c>
      <c r="B1" s="40"/>
      <c r="C1" s="40"/>
    </row>
    <row r="2" ht="27" customHeight="1" spans="1:3">
      <c r="A2" s="6" t="str">
        <f>(部门基本情况表!A2)</f>
        <v>编报单位：万荣县解店镇人民政府</v>
      </c>
      <c r="B2" s="6"/>
      <c r="C2" s="41" t="s">
        <v>1</v>
      </c>
    </row>
    <row r="3" ht="41.25" customHeight="1" spans="1:3">
      <c r="A3" s="42" t="s">
        <v>291</v>
      </c>
      <c r="B3" s="19" t="s">
        <v>127</v>
      </c>
      <c r="C3" s="19" t="s">
        <v>279</v>
      </c>
    </row>
    <row r="4" ht="31.5" customHeight="1" spans="1:3">
      <c r="A4" s="43" t="s">
        <v>124</v>
      </c>
      <c r="B4" s="44">
        <f>SUM(B5:B22)</f>
        <v>559300</v>
      </c>
      <c r="C4" s="45"/>
    </row>
    <row r="5" ht="31.5" customHeight="1" spans="1:3">
      <c r="A5" s="46" t="s">
        <v>292</v>
      </c>
      <c r="B5" s="44">
        <f>SUM('一般公共预算财政拨款基本支出经济分类表（七）'!D5)</f>
        <v>559300</v>
      </c>
      <c r="C5" s="47" t="s">
        <v>293</v>
      </c>
    </row>
    <row r="6" ht="31.5" customHeight="1" spans="1:3">
      <c r="A6" s="48"/>
      <c r="B6" s="49"/>
      <c r="C6" s="45"/>
    </row>
    <row r="7" ht="31.5" customHeight="1" spans="1:3">
      <c r="A7" s="48"/>
      <c r="B7" s="49"/>
      <c r="C7" s="45"/>
    </row>
    <row r="8" ht="31.5" customHeight="1" spans="1:3">
      <c r="A8" s="48"/>
      <c r="B8" s="49"/>
      <c r="C8" s="45"/>
    </row>
    <row r="9" ht="31.5" customHeight="1" spans="1:3">
      <c r="A9" s="48"/>
      <c r="B9" s="49"/>
      <c r="C9" s="45"/>
    </row>
    <row r="10" ht="31.5" customHeight="1" spans="1:3">
      <c r="A10" s="48"/>
      <c r="B10" s="49"/>
      <c r="C10" s="45"/>
    </row>
    <row r="11" ht="31.5" customHeight="1" spans="1:3">
      <c r="A11" s="48"/>
      <c r="B11" s="49"/>
      <c r="C11" s="45"/>
    </row>
    <row r="12" ht="31.5" customHeight="1" spans="1:3">
      <c r="A12" s="48"/>
      <c r="B12" s="49"/>
      <c r="C12" s="45"/>
    </row>
    <row r="13" ht="31.5" customHeight="1" spans="1:3">
      <c r="A13" s="48"/>
      <c r="B13" s="49"/>
      <c r="C13" s="45"/>
    </row>
    <row r="14" ht="31.5" customHeight="1" spans="1:3">
      <c r="A14" s="48"/>
      <c r="B14" s="49"/>
      <c r="C14" s="45"/>
    </row>
    <row r="15" ht="31.5" customHeight="1" spans="1:3">
      <c r="A15" s="43"/>
      <c r="B15" s="49"/>
      <c r="C15" s="45"/>
    </row>
    <row r="16" ht="31.5" customHeight="1" spans="1:3">
      <c r="A16" s="43"/>
      <c r="B16" s="49"/>
      <c r="C16" s="45"/>
    </row>
    <row r="17" ht="31.5" customHeight="1" spans="1:3">
      <c r="A17" s="43"/>
      <c r="B17" s="49"/>
      <c r="C17" s="45"/>
    </row>
    <row r="18" ht="31.5" customHeight="1" spans="1:3">
      <c r="A18" s="43"/>
      <c r="B18" s="49"/>
      <c r="C18" s="45"/>
    </row>
    <row r="19" ht="31.5" customHeight="1" spans="1:3">
      <c r="A19" s="43"/>
      <c r="B19" s="49"/>
      <c r="C19" s="45"/>
    </row>
    <row r="20" ht="31.5" customHeight="1" spans="1:3">
      <c r="A20" s="43"/>
      <c r="B20" s="49"/>
      <c r="C20" s="45"/>
    </row>
    <row r="21" ht="31.5" customHeight="1" spans="1:3">
      <c r="A21" s="43"/>
      <c r="B21" s="49"/>
      <c r="C21" s="45"/>
    </row>
    <row r="22" ht="31.5" customHeight="1" spans="1:3">
      <c r="A22" s="50"/>
      <c r="B22" s="49"/>
      <c r="C22" s="45"/>
    </row>
    <row r="23" customHeight="1" spans="1:3">
      <c r="A23" s="51"/>
      <c r="B23" s="51"/>
      <c r="C23" s="51"/>
    </row>
    <row r="24" customHeight="1" spans="1:3">
      <c r="A24" s="51"/>
      <c r="B24" s="51"/>
      <c r="C24" s="51"/>
    </row>
    <row r="25" customHeight="1" spans="1:3">
      <c r="A25" s="51"/>
      <c r="B25" s="51"/>
      <c r="C25" s="51"/>
    </row>
    <row r="26" customHeight="1" spans="2:3">
      <c r="B26" s="51"/>
      <c r="C26" s="51"/>
    </row>
    <row r="27" customHeight="1" spans="2:3">
      <c r="B27" s="51"/>
      <c r="C27" s="51"/>
    </row>
  </sheetData>
  <mergeCells count="2">
    <mergeCell ref="A1:C1"/>
    <mergeCell ref="A2:B2"/>
  </mergeCells>
  <printOptions horizontalCentered="1"/>
  <pageMargins left="0.865277777777778" right="0.865277777777778" top="1.0625" bottom="0.786805555555556" header="0.510416666666667" footer="0.510416666666667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O45"/>
  <sheetViews>
    <sheetView workbookViewId="0">
      <selection activeCell="Q12" sqref="Q12"/>
    </sheetView>
  </sheetViews>
  <sheetFormatPr defaultColWidth="11.8681318681319" defaultRowHeight="22.5" customHeight="1"/>
  <cols>
    <col min="1" max="1" width="5.50549450549451" style="3" customWidth="1"/>
    <col min="2" max="2" width="14.5054945054945" style="2" customWidth="1"/>
    <col min="3" max="3" width="12.1208791208791" style="2" customWidth="1"/>
    <col min="4" max="4" width="6" style="2" customWidth="1"/>
    <col min="5" max="5" width="7.62637362637363" style="2" customWidth="1"/>
    <col min="6" max="6" width="24" style="2" customWidth="1"/>
    <col min="7" max="7" width="13.3736263736264" style="3" customWidth="1"/>
    <col min="8" max="8" width="12.1208791208791" style="2" customWidth="1"/>
    <col min="9" max="11" width="10.8791208791209" style="2" customWidth="1"/>
    <col min="12" max="12" width="10.8791208791209" style="4" customWidth="1"/>
    <col min="13" max="13" width="12.1208791208791" style="4" customWidth="1"/>
    <col min="14" max="14" width="5.50549450549451" style="4" customWidth="1"/>
    <col min="15" max="15" width="13.8791208791209" style="2" customWidth="1"/>
    <col min="16" max="16384" width="12" style="3"/>
  </cols>
  <sheetData>
    <row r="1" ht="28.5" customHeight="1" spans="1:15">
      <c r="A1" s="5" t="s">
        <v>294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.75" customHeight="1" spans="1:15">
      <c r="A2" s="6" t="str">
        <f>(部门基本情况表!A2)</f>
        <v>编报单位：万荣县解店镇人民政府</v>
      </c>
      <c r="B2" s="6"/>
      <c r="C2" s="6"/>
      <c r="D2" s="6"/>
      <c r="E2" s="6"/>
      <c r="F2" s="6"/>
      <c r="G2" s="16"/>
      <c r="H2" s="16"/>
      <c r="I2" s="16"/>
      <c r="J2" s="16"/>
      <c r="K2" s="16"/>
      <c r="L2" s="27" t="s">
        <v>295</v>
      </c>
      <c r="M2" s="27"/>
      <c r="N2" s="27"/>
      <c r="O2" s="32"/>
    </row>
    <row r="3" s="1" customFormat="1" ht="24" customHeight="1" spans="1:15">
      <c r="A3" s="7" t="s">
        <v>296</v>
      </c>
      <c r="B3" s="8" t="s">
        <v>297</v>
      </c>
      <c r="C3" s="8" t="s">
        <v>298</v>
      </c>
      <c r="D3" s="8" t="s">
        <v>299</v>
      </c>
      <c r="E3" s="8" t="s">
        <v>300</v>
      </c>
      <c r="F3" s="8" t="s">
        <v>301</v>
      </c>
      <c r="G3" s="17" t="s">
        <v>302</v>
      </c>
      <c r="H3" s="18"/>
      <c r="I3" s="18"/>
      <c r="J3" s="18"/>
      <c r="K3" s="18"/>
      <c r="L3" s="28"/>
      <c r="M3" s="33" t="s">
        <v>303</v>
      </c>
      <c r="N3" s="34"/>
      <c r="O3" s="8" t="s">
        <v>270</v>
      </c>
    </row>
    <row r="4" s="1" customFormat="1" ht="27" customHeight="1" spans="1:15">
      <c r="A4" s="9"/>
      <c r="B4" s="10"/>
      <c r="C4" s="11"/>
      <c r="D4" s="10"/>
      <c r="E4" s="10"/>
      <c r="F4" s="12"/>
      <c r="G4" s="19" t="s">
        <v>304</v>
      </c>
      <c r="H4" s="20" t="s">
        <v>305</v>
      </c>
      <c r="I4" s="20" t="s">
        <v>306</v>
      </c>
      <c r="J4" s="20" t="s">
        <v>307</v>
      </c>
      <c r="K4" s="20" t="s">
        <v>308</v>
      </c>
      <c r="L4" s="29" t="s">
        <v>309</v>
      </c>
      <c r="M4" s="35"/>
      <c r="N4" s="36"/>
      <c r="O4" s="10"/>
    </row>
    <row r="5" s="2" customFormat="1" ht="18" customHeight="1" spans="1:15">
      <c r="A5" s="7">
        <v>1</v>
      </c>
      <c r="B5" s="7" t="s">
        <v>310</v>
      </c>
      <c r="C5" s="7" t="s">
        <v>311</v>
      </c>
      <c r="D5" s="7" t="s">
        <v>312</v>
      </c>
      <c r="E5" s="7">
        <v>8</v>
      </c>
      <c r="F5" s="8" t="s">
        <v>313</v>
      </c>
      <c r="G5" s="21">
        <f t="shared" ref="G5:G9" si="0">SUM(H5:L6)</f>
        <v>20800</v>
      </c>
      <c r="H5" s="21">
        <v>20800</v>
      </c>
      <c r="I5" s="21"/>
      <c r="J5" s="24"/>
      <c r="K5" s="24"/>
      <c r="L5" s="24"/>
      <c r="M5" s="37" t="s">
        <v>314</v>
      </c>
      <c r="N5" s="37" t="s">
        <v>315</v>
      </c>
      <c r="O5" s="7"/>
    </row>
    <row r="6" s="2" customFormat="1" ht="18" customHeight="1" spans="1:15">
      <c r="A6" s="12"/>
      <c r="B6" s="12"/>
      <c r="C6" s="12"/>
      <c r="D6" s="12"/>
      <c r="E6" s="12"/>
      <c r="F6" s="11"/>
      <c r="G6" s="22"/>
      <c r="H6" s="22"/>
      <c r="I6" s="22"/>
      <c r="J6" s="25"/>
      <c r="K6" s="25"/>
      <c r="L6" s="25"/>
      <c r="M6" s="37" t="s">
        <v>316</v>
      </c>
      <c r="N6" s="37" t="s">
        <v>315</v>
      </c>
      <c r="O6" s="12"/>
    </row>
    <row r="7" s="2" customFormat="1" ht="18" customHeight="1" spans="1:15">
      <c r="A7" s="7">
        <v>2</v>
      </c>
      <c r="B7" s="7" t="s">
        <v>317</v>
      </c>
      <c r="C7" s="7" t="s">
        <v>318</v>
      </c>
      <c r="D7" s="7" t="s">
        <v>312</v>
      </c>
      <c r="E7" s="7">
        <v>1</v>
      </c>
      <c r="F7" s="8" t="s">
        <v>319</v>
      </c>
      <c r="G7" s="21">
        <f t="shared" si="0"/>
        <v>6000</v>
      </c>
      <c r="H7" s="21">
        <v>6000</v>
      </c>
      <c r="I7" s="21"/>
      <c r="J7" s="24"/>
      <c r="K7" s="24"/>
      <c r="L7" s="24"/>
      <c r="M7" s="37" t="s">
        <v>314</v>
      </c>
      <c r="N7" s="37" t="s">
        <v>315</v>
      </c>
      <c r="O7" s="7"/>
    </row>
    <row r="8" s="2" customFormat="1" ht="18" customHeight="1" spans="1:15">
      <c r="A8" s="12"/>
      <c r="B8" s="12"/>
      <c r="C8" s="12"/>
      <c r="D8" s="12"/>
      <c r="E8" s="12"/>
      <c r="F8" s="11"/>
      <c r="G8" s="22"/>
      <c r="H8" s="22"/>
      <c r="I8" s="22"/>
      <c r="J8" s="25"/>
      <c r="K8" s="25"/>
      <c r="L8" s="25"/>
      <c r="M8" s="37" t="s">
        <v>316</v>
      </c>
      <c r="N8" s="37" t="s">
        <v>315</v>
      </c>
      <c r="O8" s="12"/>
    </row>
    <row r="9" s="2" customFormat="1" ht="18" customHeight="1" spans="1:15">
      <c r="A9" s="7">
        <v>3</v>
      </c>
      <c r="B9" s="7" t="s">
        <v>320</v>
      </c>
      <c r="C9" s="7" t="s">
        <v>321</v>
      </c>
      <c r="D9" s="7" t="s">
        <v>322</v>
      </c>
      <c r="E9" s="7">
        <v>4</v>
      </c>
      <c r="F9" s="8" t="s">
        <v>323</v>
      </c>
      <c r="G9" s="21">
        <f t="shared" si="0"/>
        <v>2800</v>
      </c>
      <c r="H9" s="21">
        <v>2800</v>
      </c>
      <c r="I9" s="21"/>
      <c r="J9" s="24"/>
      <c r="K9" s="24"/>
      <c r="L9" s="24"/>
      <c r="M9" s="37" t="s">
        <v>314</v>
      </c>
      <c r="N9" s="37" t="s">
        <v>315</v>
      </c>
      <c r="O9" s="7"/>
    </row>
    <row r="10" s="2" customFormat="1" ht="18" customHeight="1" spans="1:15">
      <c r="A10" s="12"/>
      <c r="B10" s="12"/>
      <c r="C10" s="12"/>
      <c r="D10" s="12"/>
      <c r="E10" s="12"/>
      <c r="F10" s="11"/>
      <c r="G10" s="22"/>
      <c r="H10" s="22"/>
      <c r="I10" s="22"/>
      <c r="J10" s="25"/>
      <c r="K10" s="25"/>
      <c r="L10" s="25"/>
      <c r="M10" s="37" t="s">
        <v>316</v>
      </c>
      <c r="N10" s="37" t="s">
        <v>315</v>
      </c>
      <c r="O10" s="12"/>
    </row>
    <row r="11" s="2" customFormat="1" ht="18" customHeight="1" spans="1:15">
      <c r="A11" s="7">
        <v>4</v>
      </c>
      <c r="B11" s="7" t="s">
        <v>324</v>
      </c>
      <c r="C11" s="7" t="s">
        <v>325</v>
      </c>
      <c r="D11" s="7" t="s">
        <v>326</v>
      </c>
      <c r="E11" s="7">
        <v>2</v>
      </c>
      <c r="F11" s="8" t="s">
        <v>327</v>
      </c>
      <c r="G11" s="21">
        <f t="shared" ref="G11:G15" si="1">SUM(H11:L12)</f>
        <v>12000</v>
      </c>
      <c r="H11" s="21">
        <v>12000</v>
      </c>
      <c r="I11" s="21"/>
      <c r="J11" s="24"/>
      <c r="K11" s="24"/>
      <c r="L11" s="24"/>
      <c r="M11" s="37" t="s">
        <v>314</v>
      </c>
      <c r="N11" s="37" t="s">
        <v>315</v>
      </c>
      <c r="O11" s="7"/>
    </row>
    <row r="12" s="2" customFormat="1" ht="18" customHeight="1" spans="1:15">
      <c r="A12" s="12"/>
      <c r="B12" s="12"/>
      <c r="C12" s="12"/>
      <c r="D12" s="12"/>
      <c r="E12" s="12"/>
      <c r="F12" s="11"/>
      <c r="G12" s="22"/>
      <c r="H12" s="22"/>
      <c r="I12" s="22"/>
      <c r="J12" s="25"/>
      <c r="K12" s="25"/>
      <c r="L12" s="25"/>
      <c r="M12" s="37" t="s">
        <v>316</v>
      </c>
      <c r="N12" s="37" t="s">
        <v>315</v>
      </c>
      <c r="O12" s="12"/>
    </row>
    <row r="13" s="2" customFormat="1" ht="18" customHeight="1" spans="1:15">
      <c r="A13" s="7">
        <v>5</v>
      </c>
      <c r="B13" s="7" t="s">
        <v>328</v>
      </c>
      <c r="C13" s="7" t="s">
        <v>329</v>
      </c>
      <c r="D13" s="7" t="s">
        <v>330</v>
      </c>
      <c r="E13" s="7">
        <v>1</v>
      </c>
      <c r="F13" s="8" t="s">
        <v>331</v>
      </c>
      <c r="G13" s="21">
        <f t="shared" si="1"/>
        <v>15300</v>
      </c>
      <c r="H13" s="21">
        <v>15300</v>
      </c>
      <c r="I13" s="21"/>
      <c r="J13" s="24"/>
      <c r="K13" s="24"/>
      <c r="L13" s="24"/>
      <c r="M13" s="37" t="s">
        <v>314</v>
      </c>
      <c r="N13" s="37" t="s">
        <v>315</v>
      </c>
      <c r="O13" s="7"/>
    </row>
    <row r="14" s="2" customFormat="1" ht="18" customHeight="1" spans="1:15">
      <c r="A14" s="12"/>
      <c r="B14" s="12"/>
      <c r="C14" s="12"/>
      <c r="D14" s="12"/>
      <c r="E14" s="12"/>
      <c r="F14" s="11"/>
      <c r="G14" s="22"/>
      <c r="H14" s="22"/>
      <c r="I14" s="22"/>
      <c r="J14" s="25"/>
      <c r="K14" s="25"/>
      <c r="L14" s="25"/>
      <c r="M14" s="37" t="s">
        <v>316</v>
      </c>
      <c r="N14" s="37" t="s">
        <v>315</v>
      </c>
      <c r="O14" s="12"/>
    </row>
    <row r="15" s="2" customFormat="1" ht="18" customHeight="1" spans="1:15">
      <c r="A15" s="7">
        <v>6</v>
      </c>
      <c r="B15" s="7" t="s">
        <v>332</v>
      </c>
      <c r="C15" s="7" t="s">
        <v>333</v>
      </c>
      <c r="D15" s="7" t="s">
        <v>330</v>
      </c>
      <c r="E15" s="7">
        <v>5</v>
      </c>
      <c r="F15" s="8" t="s">
        <v>334</v>
      </c>
      <c r="G15" s="21">
        <f t="shared" si="1"/>
        <v>50000</v>
      </c>
      <c r="H15" s="21">
        <v>50000</v>
      </c>
      <c r="I15" s="21"/>
      <c r="J15" s="24"/>
      <c r="K15" s="24"/>
      <c r="L15" s="24"/>
      <c r="M15" s="37" t="s">
        <v>314</v>
      </c>
      <c r="N15" s="37" t="s">
        <v>315</v>
      </c>
      <c r="O15" s="7"/>
    </row>
    <row r="16" s="2" customFormat="1" ht="18" customHeight="1" spans="1:15">
      <c r="A16" s="12"/>
      <c r="B16" s="12"/>
      <c r="C16" s="12"/>
      <c r="D16" s="12"/>
      <c r="E16" s="12"/>
      <c r="F16" s="11"/>
      <c r="G16" s="22"/>
      <c r="H16" s="22"/>
      <c r="I16" s="22"/>
      <c r="J16" s="25"/>
      <c r="K16" s="25"/>
      <c r="L16" s="25"/>
      <c r="M16" s="37" t="s">
        <v>316</v>
      </c>
      <c r="N16" s="37" t="s">
        <v>315</v>
      </c>
      <c r="O16" s="12"/>
    </row>
    <row r="17" s="2" customFormat="1" ht="18" customHeight="1" spans="1:15">
      <c r="A17" s="7">
        <v>7</v>
      </c>
      <c r="B17" s="7" t="s">
        <v>335</v>
      </c>
      <c r="C17" s="7" t="s">
        <v>336</v>
      </c>
      <c r="D17" s="7" t="s">
        <v>337</v>
      </c>
      <c r="E17" s="7">
        <v>1</v>
      </c>
      <c r="F17" s="8" t="s">
        <v>338</v>
      </c>
      <c r="G17" s="21">
        <f t="shared" ref="G17:G21" si="2">SUM(H17:L18)</f>
        <v>13000</v>
      </c>
      <c r="H17" s="21">
        <v>13000</v>
      </c>
      <c r="I17" s="21"/>
      <c r="J17" s="24"/>
      <c r="K17" s="24"/>
      <c r="L17" s="24"/>
      <c r="M17" s="37" t="s">
        <v>314</v>
      </c>
      <c r="N17" s="37" t="s">
        <v>315</v>
      </c>
      <c r="O17" s="7"/>
    </row>
    <row r="18" s="2" customFormat="1" ht="18" customHeight="1" spans="1:15">
      <c r="A18" s="12"/>
      <c r="B18" s="12"/>
      <c r="C18" s="12"/>
      <c r="D18" s="12"/>
      <c r="E18" s="12"/>
      <c r="F18" s="11"/>
      <c r="G18" s="22"/>
      <c r="H18" s="22"/>
      <c r="I18" s="22"/>
      <c r="J18" s="25"/>
      <c r="K18" s="25"/>
      <c r="L18" s="25"/>
      <c r="M18" s="37" t="s">
        <v>316</v>
      </c>
      <c r="N18" s="37" t="s">
        <v>315</v>
      </c>
      <c r="O18" s="12"/>
    </row>
    <row r="19" s="2" customFormat="1" ht="18" customHeight="1" spans="1:15">
      <c r="A19" s="7">
        <v>8</v>
      </c>
      <c r="B19" s="7" t="s">
        <v>339</v>
      </c>
      <c r="C19" s="7" t="s">
        <v>340</v>
      </c>
      <c r="D19" s="7" t="s">
        <v>341</v>
      </c>
      <c r="E19" s="7">
        <v>3</v>
      </c>
      <c r="F19" s="8" t="s">
        <v>342</v>
      </c>
      <c r="G19" s="21">
        <f t="shared" si="2"/>
        <v>7000</v>
      </c>
      <c r="H19" s="21">
        <v>7000</v>
      </c>
      <c r="I19" s="21"/>
      <c r="J19" s="24"/>
      <c r="K19" s="24"/>
      <c r="L19" s="24"/>
      <c r="M19" s="37" t="s">
        <v>314</v>
      </c>
      <c r="N19" s="37" t="s">
        <v>315</v>
      </c>
      <c r="O19" s="7"/>
    </row>
    <row r="20" s="2" customFormat="1" ht="18" customHeight="1" spans="1:15">
      <c r="A20" s="12"/>
      <c r="B20" s="12"/>
      <c r="C20" s="12"/>
      <c r="D20" s="12"/>
      <c r="E20" s="12"/>
      <c r="F20" s="11"/>
      <c r="G20" s="22"/>
      <c r="H20" s="22"/>
      <c r="I20" s="22"/>
      <c r="J20" s="25"/>
      <c r="K20" s="25"/>
      <c r="L20" s="25"/>
      <c r="M20" s="37" t="s">
        <v>316</v>
      </c>
      <c r="N20" s="37" t="s">
        <v>315</v>
      </c>
      <c r="O20" s="12"/>
    </row>
    <row r="21" s="2" customFormat="1" ht="18" customHeight="1" spans="1:15">
      <c r="A21" s="7">
        <v>9</v>
      </c>
      <c r="B21" s="7" t="s">
        <v>343</v>
      </c>
      <c r="C21" s="7" t="s">
        <v>344</v>
      </c>
      <c r="D21" s="7" t="s">
        <v>341</v>
      </c>
      <c r="E21" s="7">
        <v>1</v>
      </c>
      <c r="F21" s="8" t="s">
        <v>345</v>
      </c>
      <c r="G21" s="21">
        <f t="shared" si="2"/>
        <v>3000</v>
      </c>
      <c r="H21" s="21">
        <v>3000</v>
      </c>
      <c r="I21" s="21"/>
      <c r="J21" s="24"/>
      <c r="K21" s="24"/>
      <c r="L21" s="24"/>
      <c r="M21" s="37" t="s">
        <v>314</v>
      </c>
      <c r="N21" s="37" t="s">
        <v>315</v>
      </c>
      <c r="O21" s="7"/>
    </row>
    <row r="22" s="2" customFormat="1" ht="18" customHeight="1" spans="1:15">
      <c r="A22" s="12"/>
      <c r="B22" s="12"/>
      <c r="C22" s="12"/>
      <c r="D22" s="12"/>
      <c r="E22" s="12"/>
      <c r="F22" s="11"/>
      <c r="G22" s="22"/>
      <c r="H22" s="22"/>
      <c r="I22" s="22"/>
      <c r="J22" s="25"/>
      <c r="K22" s="25"/>
      <c r="L22" s="25"/>
      <c r="M22" s="37" t="s">
        <v>316</v>
      </c>
      <c r="N22" s="37" t="s">
        <v>315</v>
      </c>
      <c r="O22" s="12"/>
    </row>
    <row r="23" s="2" customFormat="1" ht="18" customHeight="1" spans="1:15">
      <c r="A23" s="13">
        <v>10</v>
      </c>
      <c r="B23" s="13" t="s">
        <v>346</v>
      </c>
      <c r="C23" s="13" t="s">
        <v>347</v>
      </c>
      <c r="D23" s="13" t="s">
        <v>322</v>
      </c>
      <c r="E23" s="13">
        <v>1</v>
      </c>
      <c r="F23" s="13" t="s">
        <v>348</v>
      </c>
      <c r="G23" s="23">
        <f t="shared" ref="G23:G27" si="3">SUM(H23:L24)</f>
        <v>1000</v>
      </c>
      <c r="H23" s="23">
        <v>1000</v>
      </c>
      <c r="I23" s="23"/>
      <c r="J23" s="30"/>
      <c r="K23" s="30"/>
      <c r="L23" s="30"/>
      <c r="M23" s="37" t="s">
        <v>314</v>
      </c>
      <c r="N23" s="37" t="s">
        <v>315</v>
      </c>
      <c r="O23" s="13"/>
    </row>
    <row r="24" s="2" customFormat="1" ht="18" customHeight="1" spans="1:15">
      <c r="A24" s="13"/>
      <c r="B24" s="13"/>
      <c r="C24" s="13"/>
      <c r="D24" s="13"/>
      <c r="E24" s="13"/>
      <c r="F24" s="13"/>
      <c r="G24" s="23"/>
      <c r="H24" s="23"/>
      <c r="I24" s="23"/>
      <c r="J24" s="30"/>
      <c r="K24" s="30"/>
      <c r="L24" s="30"/>
      <c r="M24" s="37" t="s">
        <v>316</v>
      </c>
      <c r="N24" s="37" t="s">
        <v>315</v>
      </c>
      <c r="O24" s="13"/>
    </row>
    <row r="25" s="2" customFormat="1" ht="18" customHeight="1" spans="1:15">
      <c r="A25" s="13">
        <v>11</v>
      </c>
      <c r="B25" s="13" t="s">
        <v>349</v>
      </c>
      <c r="C25" s="13" t="s">
        <v>350</v>
      </c>
      <c r="D25" s="13" t="s">
        <v>351</v>
      </c>
      <c r="E25" s="13">
        <v>10</v>
      </c>
      <c r="F25" s="20" t="s">
        <v>352</v>
      </c>
      <c r="G25" s="23">
        <f t="shared" si="3"/>
        <v>6000</v>
      </c>
      <c r="H25" s="23">
        <v>6000</v>
      </c>
      <c r="I25" s="23"/>
      <c r="J25" s="30"/>
      <c r="K25" s="30"/>
      <c r="L25" s="30"/>
      <c r="M25" s="37" t="s">
        <v>314</v>
      </c>
      <c r="N25" s="37" t="s">
        <v>315</v>
      </c>
      <c r="O25" s="13"/>
    </row>
    <row r="26" s="2" customFormat="1" ht="18" customHeight="1" spans="1:15">
      <c r="A26" s="13"/>
      <c r="B26" s="13"/>
      <c r="C26" s="13"/>
      <c r="D26" s="13"/>
      <c r="E26" s="13"/>
      <c r="F26" s="20"/>
      <c r="G26" s="23"/>
      <c r="H26" s="23"/>
      <c r="I26" s="23"/>
      <c r="J26" s="30"/>
      <c r="K26" s="30"/>
      <c r="L26" s="30"/>
      <c r="M26" s="37" t="s">
        <v>316</v>
      </c>
      <c r="N26" s="37" t="s">
        <v>315</v>
      </c>
      <c r="O26" s="13"/>
    </row>
    <row r="27" s="2" customFormat="1" ht="18" customHeight="1" spans="1:15">
      <c r="A27" s="13">
        <v>12</v>
      </c>
      <c r="B27" s="13" t="s">
        <v>353</v>
      </c>
      <c r="C27" s="13" t="s">
        <v>354</v>
      </c>
      <c r="D27" s="13" t="s">
        <v>341</v>
      </c>
      <c r="E27" s="13">
        <v>15</v>
      </c>
      <c r="F27" s="20" t="s">
        <v>355</v>
      </c>
      <c r="G27" s="23">
        <f t="shared" si="3"/>
        <v>56400</v>
      </c>
      <c r="H27" s="23">
        <v>56400</v>
      </c>
      <c r="I27" s="23"/>
      <c r="J27" s="30"/>
      <c r="K27" s="30"/>
      <c r="L27" s="30"/>
      <c r="M27" s="37" t="s">
        <v>314</v>
      </c>
      <c r="N27" s="37" t="s">
        <v>315</v>
      </c>
      <c r="O27" s="13"/>
    </row>
    <row r="28" s="2" customFormat="1" ht="18" customHeight="1" spans="1:15">
      <c r="A28" s="13"/>
      <c r="B28" s="13"/>
      <c r="C28" s="13"/>
      <c r="D28" s="13"/>
      <c r="E28" s="13"/>
      <c r="F28" s="20"/>
      <c r="G28" s="23"/>
      <c r="H28" s="23"/>
      <c r="I28" s="23"/>
      <c r="J28" s="30"/>
      <c r="K28" s="30"/>
      <c r="L28" s="30"/>
      <c r="M28" s="37" t="s">
        <v>316</v>
      </c>
      <c r="N28" s="37" t="s">
        <v>315</v>
      </c>
      <c r="O28" s="13"/>
    </row>
    <row r="29" s="2" customFormat="1" ht="18" customHeight="1" spans="1:15">
      <c r="A29" s="13">
        <v>13</v>
      </c>
      <c r="B29" s="13" t="s">
        <v>356</v>
      </c>
      <c r="C29" s="13" t="s">
        <v>357</v>
      </c>
      <c r="D29" s="13" t="s">
        <v>358</v>
      </c>
      <c r="E29" s="13">
        <v>11000</v>
      </c>
      <c r="F29" s="20" t="s">
        <v>359</v>
      </c>
      <c r="G29" s="23">
        <f>SUM(H29:L30)</f>
        <v>80000</v>
      </c>
      <c r="H29" s="23">
        <v>80000</v>
      </c>
      <c r="I29" s="23"/>
      <c r="J29" s="30"/>
      <c r="K29" s="30"/>
      <c r="L29" s="30"/>
      <c r="M29" s="37" t="s">
        <v>314</v>
      </c>
      <c r="N29" s="37" t="s">
        <v>315</v>
      </c>
      <c r="O29" s="13"/>
    </row>
    <row r="30" s="2" customFormat="1" ht="18" customHeight="1" spans="1:15">
      <c r="A30" s="13"/>
      <c r="B30" s="13"/>
      <c r="C30" s="13"/>
      <c r="D30" s="13"/>
      <c r="E30" s="13"/>
      <c r="F30" s="20"/>
      <c r="G30" s="23"/>
      <c r="H30" s="23"/>
      <c r="I30" s="23"/>
      <c r="J30" s="30"/>
      <c r="K30" s="30"/>
      <c r="L30" s="30"/>
      <c r="M30" s="37" t="s">
        <v>316</v>
      </c>
      <c r="N30" s="37" t="s">
        <v>315</v>
      </c>
      <c r="O30" s="13"/>
    </row>
    <row r="31" s="2" customFormat="1" ht="18.75" customHeight="1" spans="1:15">
      <c r="A31" s="7"/>
      <c r="B31" s="7"/>
      <c r="C31" s="7"/>
      <c r="D31" s="7"/>
      <c r="E31" s="7"/>
      <c r="F31" s="8"/>
      <c r="G31" s="21"/>
      <c r="H31" s="21"/>
      <c r="I31" s="21"/>
      <c r="J31" s="24"/>
      <c r="K31" s="24"/>
      <c r="L31" s="24"/>
      <c r="M31" s="29"/>
      <c r="N31" s="29"/>
      <c r="O31" s="7"/>
    </row>
    <row r="32" s="2" customFormat="1" ht="18.75" customHeight="1" spans="1:15">
      <c r="A32" s="12"/>
      <c r="B32" s="12"/>
      <c r="C32" s="12"/>
      <c r="D32" s="12"/>
      <c r="E32" s="12"/>
      <c r="F32" s="11"/>
      <c r="G32" s="22"/>
      <c r="H32" s="22"/>
      <c r="I32" s="22"/>
      <c r="J32" s="25"/>
      <c r="K32" s="25"/>
      <c r="L32" s="25"/>
      <c r="M32" s="38"/>
      <c r="N32" s="38"/>
      <c r="O32" s="12"/>
    </row>
    <row r="33" s="2" customFormat="1" ht="18.75" customHeight="1" spans="1:15">
      <c r="A33" s="7"/>
      <c r="B33" s="7"/>
      <c r="C33" s="7"/>
      <c r="D33" s="7"/>
      <c r="E33" s="7"/>
      <c r="F33" s="8"/>
      <c r="G33" s="21"/>
      <c r="H33" s="21"/>
      <c r="I33" s="21"/>
      <c r="J33" s="24"/>
      <c r="K33" s="24"/>
      <c r="L33" s="24"/>
      <c r="M33" s="29"/>
      <c r="N33" s="29"/>
      <c r="O33" s="7"/>
    </row>
    <row r="34" s="2" customFormat="1" ht="18.75" customHeight="1" spans="1:15">
      <c r="A34" s="12"/>
      <c r="B34" s="12"/>
      <c r="C34" s="12"/>
      <c r="D34" s="12"/>
      <c r="E34" s="12"/>
      <c r="F34" s="11"/>
      <c r="G34" s="22"/>
      <c r="H34" s="22"/>
      <c r="I34" s="22"/>
      <c r="J34" s="25"/>
      <c r="K34" s="25"/>
      <c r="L34" s="25"/>
      <c r="M34" s="38"/>
      <c r="N34" s="38"/>
      <c r="O34" s="12"/>
    </row>
    <row r="35" s="2" customFormat="1" ht="18.75" customHeight="1" spans="1:15">
      <c r="A35" s="7"/>
      <c r="B35" s="7"/>
      <c r="C35" s="7"/>
      <c r="D35" s="7"/>
      <c r="E35" s="7"/>
      <c r="F35" s="8"/>
      <c r="G35" s="24"/>
      <c r="H35" s="24"/>
      <c r="I35" s="24"/>
      <c r="J35" s="24"/>
      <c r="K35" s="24"/>
      <c r="L35" s="24"/>
      <c r="M35" s="29"/>
      <c r="N35" s="29"/>
      <c r="O35" s="7"/>
    </row>
    <row r="36" s="2" customFormat="1" ht="18.75" customHeight="1" spans="1:15">
      <c r="A36" s="12"/>
      <c r="B36" s="12"/>
      <c r="C36" s="12"/>
      <c r="D36" s="12"/>
      <c r="E36" s="12"/>
      <c r="F36" s="11"/>
      <c r="G36" s="25"/>
      <c r="H36" s="25"/>
      <c r="I36" s="25"/>
      <c r="J36" s="25"/>
      <c r="K36" s="25"/>
      <c r="L36" s="25"/>
      <c r="M36" s="38"/>
      <c r="N36" s="38"/>
      <c r="O36" s="12"/>
    </row>
    <row r="37" s="2" customFormat="1" ht="18.75" customHeight="1" spans="1:15">
      <c r="A37" s="7"/>
      <c r="B37" s="7"/>
      <c r="C37" s="7"/>
      <c r="D37" s="7"/>
      <c r="E37" s="7"/>
      <c r="F37" s="8"/>
      <c r="G37" s="24"/>
      <c r="H37" s="24"/>
      <c r="I37" s="24"/>
      <c r="J37" s="24"/>
      <c r="K37" s="24"/>
      <c r="L37" s="24"/>
      <c r="M37" s="29"/>
      <c r="N37" s="29"/>
      <c r="O37" s="7"/>
    </row>
    <row r="38" s="2" customFormat="1" ht="18.75" customHeight="1" spans="1:15">
      <c r="A38" s="12"/>
      <c r="B38" s="12"/>
      <c r="C38" s="12"/>
      <c r="D38" s="12"/>
      <c r="E38" s="12"/>
      <c r="F38" s="11"/>
      <c r="G38" s="25"/>
      <c r="H38" s="25"/>
      <c r="I38" s="25"/>
      <c r="J38" s="25"/>
      <c r="K38" s="25"/>
      <c r="L38" s="25"/>
      <c r="M38" s="38"/>
      <c r="N38" s="38"/>
      <c r="O38" s="12"/>
    </row>
    <row r="39" s="2" customFormat="1" ht="18.75" customHeight="1" spans="1:15">
      <c r="A39" s="7"/>
      <c r="B39" s="7"/>
      <c r="C39" s="7"/>
      <c r="D39" s="7"/>
      <c r="E39" s="7"/>
      <c r="F39" s="8"/>
      <c r="G39" s="24"/>
      <c r="H39" s="24"/>
      <c r="I39" s="24"/>
      <c r="J39" s="24"/>
      <c r="K39" s="24"/>
      <c r="L39" s="24"/>
      <c r="M39" s="29"/>
      <c r="N39" s="29"/>
      <c r="O39" s="7"/>
    </row>
    <row r="40" s="2" customFormat="1" ht="18.75" customHeight="1" spans="1:15">
      <c r="A40" s="12"/>
      <c r="B40" s="12"/>
      <c r="C40" s="12"/>
      <c r="D40" s="12"/>
      <c r="E40" s="12"/>
      <c r="F40" s="11"/>
      <c r="G40" s="25"/>
      <c r="H40" s="25"/>
      <c r="I40" s="25"/>
      <c r="J40" s="25"/>
      <c r="K40" s="25"/>
      <c r="L40" s="25"/>
      <c r="M40" s="38"/>
      <c r="N40" s="38"/>
      <c r="O40" s="12"/>
    </row>
    <row r="41" s="2" customFormat="1" ht="18.75" customHeight="1" spans="1:15">
      <c r="A41" s="7"/>
      <c r="B41" s="7"/>
      <c r="C41" s="7"/>
      <c r="D41" s="7"/>
      <c r="E41" s="7"/>
      <c r="F41" s="8"/>
      <c r="G41" s="24"/>
      <c r="H41" s="24"/>
      <c r="I41" s="24"/>
      <c r="J41" s="24"/>
      <c r="K41" s="24"/>
      <c r="L41" s="24"/>
      <c r="M41" s="29"/>
      <c r="N41" s="29"/>
      <c r="O41" s="7"/>
    </row>
    <row r="42" s="2" customFormat="1" ht="18.75" customHeight="1" spans="1:15">
      <c r="A42" s="12"/>
      <c r="B42" s="12"/>
      <c r="C42" s="12"/>
      <c r="D42" s="12"/>
      <c r="E42" s="12"/>
      <c r="F42" s="11"/>
      <c r="G42" s="25"/>
      <c r="H42" s="25"/>
      <c r="I42" s="25"/>
      <c r="J42" s="25"/>
      <c r="K42" s="25"/>
      <c r="L42" s="25"/>
      <c r="M42" s="38"/>
      <c r="N42" s="38"/>
      <c r="O42" s="12"/>
    </row>
    <row r="43" s="2" customFormat="1" ht="18.75" customHeight="1" spans="1:15">
      <c r="A43" s="7"/>
      <c r="B43" s="7"/>
      <c r="C43" s="7"/>
      <c r="D43" s="7"/>
      <c r="E43" s="7"/>
      <c r="F43" s="8"/>
      <c r="G43" s="24"/>
      <c r="H43" s="24"/>
      <c r="I43" s="24"/>
      <c r="J43" s="24"/>
      <c r="K43" s="24"/>
      <c r="L43" s="24"/>
      <c r="M43" s="29"/>
      <c r="N43" s="29"/>
      <c r="O43" s="7"/>
    </row>
    <row r="44" s="2" customFormat="1" ht="18.75" customHeight="1" spans="1:15">
      <c r="A44" s="12"/>
      <c r="B44" s="12"/>
      <c r="C44" s="12"/>
      <c r="D44" s="12"/>
      <c r="E44" s="12"/>
      <c r="F44" s="11"/>
      <c r="G44" s="25"/>
      <c r="H44" s="25"/>
      <c r="I44" s="25"/>
      <c r="J44" s="25"/>
      <c r="K44" s="25"/>
      <c r="L44" s="25"/>
      <c r="M44" s="38"/>
      <c r="N44" s="38"/>
      <c r="O44" s="12"/>
    </row>
    <row r="45" s="2" customFormat="1" ht="36" customHeight="1" spans="1:15">
      <c r="A45" s="14" t="s">
        <v>360</v>
      </c>
      <c r="B45" s="15"/>
      <c r="C45" s="15"/>
      <c r="D45" s="15"/>
      <c r="E45" s="15"/>
      <c r="F45" s="26"/>
      <c r="G45" s="23">
        <f>SUM(G5:G30)</f>
        <v>273300</v>
      </c>
      <c r="H45" s="23">
        <f>SUM(H5:H30)</f>
        <v>273300</v>
      </c>
      <c r="I45" s="31">
        <f t="shared" ref="I45:L45" si="4">SUM(I5:I26)</f>
        <v>0</v>
      </c>
      <c r="J45" s="31">
        <f t="shared" si="4"/>
        <v>0</v>
      </c>
      <c r="K45" s="31">
        <f t="shared" si="4"/>
        <v>0</v>
      </c>
      <c r="L45" s="31">
        <f t="shared" si="4"/>
        <v>0</v>
      </c>
      <c r="M45" s="37"/>
      <c r="N45" s="37"/>
      <c r="O45" s="39"/>
    </row>
  </sheetData>
  <mergeCells count="287">
    <mergeCell ref="A1:O1"/>
    <mergeCell ref="A2:F2"/>
    <mergeCell ref="L2:O2"/>
    <mergeCell ref="G3:L3"/>
    <mergeCell ref="A45:F45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M31:M32"/>
    <mergeCell ref="M33:M34"/>
    <mergeCell ref="M35:M36"/>
    <mergeCell ref="M37:M38"/>
    <mergeCell ref="M39:M40"/>
    <mergeCell ref="M41:M42"/>
    <mergeCell ref="M43:M44"/>
    <mergeCell ref="N31:N32"/>
    <mergeCell ref="N33:N34"/>
    <mergeCell ref="N35:N36"/>
    <mergeCell ref="N37:N38"/>
    <mergeCell ref="N39:N40"/>
    <mergeCell ref="N41:N42"/>
    <mergeCell ref="N43:N44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M3:N4"/>
  </mergeCells>
  <conditionalFormatting sqref="G33">
    <cfRule type="cellIs" dxfId="1" priority="6" stopIfTrue="1" operator="equal">
      <formula>0</formula>
    </cfRule>
  </conditionalFormatting>
  <conditionalFormatting sqref="H33">
    <cfRule type="cellIs" dxfId="2" priority="4" stopIfTrue="1" operator="equal">
      <formula>0</formula>
    </cfRule>
  </conditionalFormatting>
  <conditionalFormatting sqref="G35">
    <cfRule type="cellIs" dxfId="3" priority="24" stopIfTrue="1" operator="equal">
      <formula>0</formula>
    </cfRule>
  </conditionalFormatting>
  <conditionalFormatting sqref="H35">
    <cfRule type="cellIs" dxfId="4" priority="22" stopIfTrue="1" operator="equal">
      <formula>0</formula>
    </cfRule>
  </conditionalFormatting>
  <conditionalFormatting sqref="G37">
    <cfRule type="cellIs" dxfId="5" priority="21" stopIfTrue="1" operator="equal">
      <formula>0</formula>
    </cfRule>
  </conditionalFormatting>
  <conditionalFormatting sqref="H37">
    <cfRule type="cellIs" dxfId="6" priority="19" stopIfTrue="1" operator="equal">
      <formula>0</formula>
    </cfRule>
  </conditionalFormatting>
  <conditionalFormatting sqref="G39">
    <cfRule type="cellIs" dxfId="7" priority="18" stopIfTrue="1" operator="equal">
      <formula>0</formula>
    </cfRule>
  </conditionalFormatting>
  <conditionalFormatting sqref="H39">
    <cfRule type="cellIs" dxfId="8" priority="16" stopIfTrue="1" operator="equal">
      <formula>0</formula>
    </cfRule>
  </conditionalFormatting>
  <conditionalFormatting sqref="G41">
    <cfRule type="cellIs" dxfId="9" priority="15" stopIfTrue="1" operator="equal">
      <formula>0</formula>
    </cfRule>
  </conditionalFormatting>
  <conditionalFormatting sqref="H41">
    <cfRule type="cellIs" dxfId="10" priority="13" stopIfTrue="1" operator="equal">
      <formula>0</formula>
    </cfRule>
  </conditionalFormatting>
  <conditionalFormatting sqref="G43">
    <cfRule type="cellIs" dxfId="11" priority="12" stopIfTrue="1" operator="equal">
      <formula>0</formula>
    </cfRule>
  </conditionalFormatting>
  <conditionalFormatting sqref="H43">
    <cfRule type="cellIs" dxfId="12" priority="10" stopIfTrue="1" operator="equal">
      <formula>0</formula>
    </cfRule>
  </conditionalFormatting>
  <conditionalFormatting sqref="G45:L45">
    <cfRule type="cellIs" dxfId="13" priority="41" stopIfTrue="1" operator="equal">
      <formula>0</formula>
    </cfRule>
  </conditionalFormatting>
  <conditionalFormatting sqref="I5:L23 G31:H31 H25:L26 H7:H23 G29:H29 G5:H5 G7 G9 G11 G13 G15 G17 G19 G21 G23 G25 G27:H27 I27:L32">
    <cfRule type="cellIs" dxfId="14" priority="32" stopIfTrue="1" operator="equal">
      <formula>0</formula>
    </cfRule>
  </conditionalFormatting>
  <conditionalFormatting sqref="I33:L34">
    <cfRule type="cellIs" dxfId="15" priority="5" stopIfTrue="1" operator="equal">
      <formula>0</formula>
    </cfRule>
  </conditionalFormatting>
  <conditionalFormatting sqref="I35:L36">
    <cfRule type="cellIs" dxfId="16" priority="23" stopIfTrue="1" operator="equal">
      <formula>0</formula>
    </cfRule>
  </conditionalFormatting>
  <conditionalFormatting sqref="I37:L38">
    <cfRule type="cellIs" dxfId="17" priority="20" stopIfTrue="1" operator="equal">
      <formula>0</formula>
    </cfRule>
  </conditionalFormatting>
  <conditionalFormatting sqref="I39:L40">
    <cfRule type="cellIs" dxfId="18" priority="17" stopIfTrue="1" operator="equal">
      <formula>0</formula>
    </cfRule>
  </conditionalFormatting>
  <conditionalFormatting sqref="I41:L42">
    <cfRule type="cellIs" dxfId="19" priority="14" stopIfTrue="1" operator="equal">
      <formula>0</formula>
    </cfRule>
  </conditionalFormatting>
  <conditionalFormatting sqref="I43:L44">
    <cfRule type="cellIs" dxfId="20" priority="11" stopIfTrue="1" operator="equal">
      <formula>0</formula>
    </cfRule>
  </conditionalFormatting>
  <printOptions horizontalCentered="1" verticalCentered="1"/>
  <pageMargins left="0.786805555555556" right="1.0625" top="0.865277777777778" bottom="1.02291666666667" header="0.313888888888889" footer="0.313888888888889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P15"/>
  <sheetViews>
    <sheetView workbookViewId="0">
      <selection activeCell="U8" sqref="U8"/>
    </sheetView>
  </sheetViews>
  <sheetFormatPr defaultColWidth="11.8681318681319" defaultRowHeight="20.25" customHeight="1"/>
  <cols>
    <col min="1" max="1" width="21.6263736263736" style="177" customWidth="1"/>
    <col min="2" max="3" width="8.62637362637363" style="177" customWidth="1"/>
    <col min="4" max="4" width="9" style="177" customWidth="1"/>
    <col min="5" max="5" width="8.87912087912088" style="177" customWidth="1"/>
    <col min="6" max="6" width="11.1208791208791" style="177" customWidth="1"/>
    <col min="7" max="7" width="8.87912087912088" style="177" customWidth="1"/>
    <col min="8" max="9" width="9" style="177" customWidth="1"/>
    <col min="10" max="10" width="12.6263736263736" style="177" customWidth="1"/>
    <col min="11" max="11" width="8.12087912087912" style="177" customWidth="1"/>
    <col min="12" max="12" width="7.37362637362637" style="177" customWidth="1"/>
    <col min="13" max="13" width="7.62637362637363" style="177" customWidth="1"/>
    <col min="14" max="14" width="7.37362637362637" style="177" customWidth="1"/>
    <col min="15" max="15" width="7" style="177" customWidth="1"/>
    <col min="16" max="16" width="7.62637362637363" style="177" customWidth="1"/>
    <col min="17" max="16384" width="15" style="177"/>
  </cols>
  <sheetData>
    <row r="1" ht="39.75" customHeight="1" spans="1:16">
      <c r="A1" s="178" t="s">
        <v>42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="174" customFormat="1" ht="22.5" customHeight="1" spans="1:16">
      <c r="A2" s="179" t="s">
        <v>43</v>
      </c>
      <c r="B2" s="180"/>
      <c r="C2" s="180"/>
      <c r="D2" s="180"/>
      <c r="E2" s="180"/>
      <c r="F2" s="180"/>
      <c r="G2" s="193"/>
      <c r="H2" s="193"/>
      <c r="I2" s="193"/>
      <c r="J2" s="193"/>
      <c r="K2" s="193"/>
      <c r="L2" s="196"/>
      <c r="M2" s="202" t="s">
        <v>44</v>
      </c>
      <c r="N2" s="203"/>
      <c r="O2" s="203"/>
      <c r="P2" s="203"/>
    </row>
    <row r="3" s="175" customFormat="1" ht="27.75" customHeight="1" spans="1:16">
      <c r="A3" s="181" t="s">
        <v>45</v>
      </c>
      <c r="B3" s="182" t="s">
        <v>46</v>
      </c>
      <c r="C3" s="182" t="s">
        <v>47</v>
      </c>
      <c r="D3" s="183" t="s">
        <v>48</v>
      </c>
      <c r="E3" s="194"/>
      <c r="F3" s="194"/>
      <c r="G3" s="194"/>
      <c r="H3" s="194"/>
      <c r="I3" s="197"/>
      <c r="J3" s="182" t="s">
        <v>49</v>
      </c>
      <c r="K3" s="198" t="s">
        <v>50</v>
      </c>
      <c r="L3" s="199"/>
      <c r="M3" s="182" t="s">
        <v>51</v>
      </c>
      <c r="N3" s="200" t="s">
        <v>52</v>
      </c>
      <c r="O3" s="182" t="s">
        <v>53</v>
      </c>
      <c r="P3" s="182" t="s">
        <v>54</v>
      </c>
    </row>
    <row r="4" s="175" customFormat="1" ht="27.75" customHeight="1" spans="1:16">
      <c r="A4" s="184"/>
      <c r="B4" s="184"/>
      <c r="C4" s="185"/>
      <c r="D4" s="182" t="s">
        <v>55</v>
      </c>
      <c r="E4" s="181" t="s">
        <v>56</v>
      </c>
      <c r="F4" s="195" t="s">
        <v>57</v>
      </c>
      <c r="G4" s="195"/>
      <c r="H4" s="195"/>
      <c r="I4" s="195"/>
      <c r="J4" s="185"/>
      <c r="K4" s="181" t="s">
        <v>58</v>
      </c>
      <c r="L4" s="181" t="s">
        <v>59</v>
      </c>
      <c r="M4" s="184"/>
      <c r="N4" s="200"/>
      <c r="O4" s="185"/>
      <c r="P4" s="185"/>
    </row>
    <row r="5" s="175" customFormat="1" ht="31.5" customHeight="1" spans="1:16">
      <c r="A5" s="186"/>
      <c r="B5" s="186"/>
      <c r="C5" s="187"/>
      <c r="D5" s="187"/>
      <c r="E5" s="186"/>
      <c r="F5" s="195" t="s">
        <v>55</v>
      </c>
      <c r="G5" s="195" t="s">
        <v>60</v>
      </c>
      <c r="H5" s="195" t="s">
        <v>61</v>
      </c>
      <c r="I5" s="200" t="s">
        <v>62</v>
      </c>
      <c r="J5" s="187"/>
      <c r="K5" s="186"/>
      <c r="L5" s="186"/>
      <c r="M5" s="186"/>
      <c r="N5" s="200"/>
      <c r="O5" s="187"/>
      <c r="P5" s="187"/>
    </row>
    <row r="6" s="176" customFormat="1" ht="30.75" customHeight="1" spans="1:16">
      <c r="A6" s="188" t="s">
        <v>63</v>
      </c>
      <c r="B6" s="189" t="s">
        <v>56</v>
      </c>
      <c r="C6" s="190">
        <v>44</v>
      </c>
      <c r="D6" s="190">
        <f>SUM(E6+F6)</f>
        <v>44</v>
      </c>
      <c r="E6" s="189">
        <v>30</v>
      </c>
      <c r="F6" s="190">
        <f>SUM(G6:I6)</f>
        <v>14</v>
      </c>
      <c r="G6" s="189">
        <v>14</v>
      </c>
      <c r="H6" s="189"/>
      <c r="I6" s="189"/>
      <c r="J6" s="201">
        <f>SUM(E6*3000+G6*3000)</f>
        <v>132000</v>
      </c>
      <c r="K6" s="189"/>
      <c r="L6" s="189"/>
      <c r="M6" s="189"/>
      <c r="N6" s="189">
        <v>11</v>
      </c>
      <c r="O6" s="189">
        <v>1</v>
      </c>
      <c r="P6" s="189"/>
    </row>
    <row r="7" s="176" customFormat="1" ht="30.75" customHeight="1" spans="1:16">
      <c r="A7" s="188"/>
      <c r="B7" s="189"/>
      <c r="C7" s="190">
        <f t="shared" ref="C7:C14" si="0">SUM(D7,K7,L7,M7,N7)</f>
        <v>0</v>
      </c>
      <c r="D7" s="190">
        <f t="shared" ref="D7:D14" si="1">SUM(E7+F7)</f>
        <v>0</v>
      </c>
      <c r="E7" s="189"/>
      <c r="F7" s="190">
        <f t="shared" ref="F7:F14" si="2">SUM(G7:I7)</f>
        <v>0</v>
      </c>
      <c r="G7" s="189"/>
      <c r="H7" s="189"/>
      <c r="I7" s="189"/>
      <c r="J7" s="201">
        <f t="shared" ref="J7:J15" si="3">SUM(E7*3000+G7*3000)</f>
        <v>0</v>
      </c>
      <c r="K7" s="189"/>
      <c r="L7" s="189"/>
      <c r="M7" s="189"/>
      <c r="N7" s="189"/>
      <c r="O7" s="189"/>
      <c r="P7" s="189"/>
    </row>
    <row r="8" s="176" customFormat="1" ht="30.75" customHeight="1" spans="1:16">
      <c r="A8" s="188"/>
      <c r="B8" s="189"/>
      <c r="C8" s="190">
        <f t="shared" si="0"/>
        <v>0</v>
      </c>
      <c r="D8" s="190">
        <f t="shared" si="1"/>
        <v>0</v>
      </c>
      <c r="E8" s="189"/>
      <c r="F8" s="190">
        <f t="shared" si="2"/>
        <v>0</v>
      </c>
      <c r="G8" s="189"/>
      <c r="H8" s="189"/>
      <c r="I8" s="189"/>
      <c r="J8" s="201">
        <f t="shared" si="3"/>
        <v>0</v>
      </c>
      <c r="K8" s="189"/>
      <c r="L8" s="189"/>
      <c r="M8" s="189"/>
      <c r="N8" s="189"/>
      <c r="O8" s="189"/>
      <c r="P8" s="189"/>
    </row>
    <row r="9" s="176" customFormat="1" ht="30.75" customHeight="1" spans="1:16">
      <c r="A9" s="188"/>
      <c r="B9" s="189"/>
      <c r="C9" s="190">
        <f t="shared" si="0"/>
        <v>0</v>
      </c>
      <c r="D9" s="190">
        <f t="shared" si="1"/>
        <v>0</v>
      </c>
      <c r="E9" s="189"/>
      <c r="F9" s="190">
        <f t="shared" si="2"/>
        <v>0</v>
      </c>
      <c r="G9" s="189"/>
      <c r="H9" s="189"/>
      <c r="I9" s="189"/>
      <c r="J9" s="201">
        <f t="shared" si="3"/>
        <v>0</v>
      </c>
      <c r="K9" s="189"/>
      <c r="L9" s="189"/>
      <c r="M9" s="189"/>
      <c r="N9" s="189"/>
      <c r="O9" s="189"/>
      <c r="P9" s="189"/>
    </row>
    <row r="10" s="176" customFormat="1" ht="30.75" customHeight="1" spans="1:16">
      <c r="A10" s="188"/>
      <c r="B10" s="189"/>
      <c r="C10" s="190">
        <f t="shared" si="0"/>
        <v>0</v>
      </c>
      <c r="D10" s="190">
        <f t="shared" si="1"/>
        <v>0</v>
      </c>
      <c r="E10" s="189"/>
      <c r="F10" s="190">
        <f t="shared" si="2"/>
        <v>0</v>
      </c>
      <c r="G10" s="189"/>
      <c r="H10" s="189"/>
      <c r="I10" s="189"/>
      <c r="J10" s="201">
        <f t="shared" si="3"/>
        <v>0</v>
      </c>
      <c r="K10" s="189"/>
      <c r="L10" s="189"/>
      <c r="M10" s="189"/>
      <c r="N10" s="189"/>
      <c r="O10" s="189"/>
      <c r="P10" s="189"/>
    </row>
    <row r="11" s="176" customFormat="1" ht="30.75" customHeight="1" spans="1:16">
      <c r="A11" s="188"/>
      <c r="B11" s="189"/>
      <c r="C11" s="190">
        <f t="shared" si="0"/>
        <v>0</v>
      </c>
      <c r="D11" s="190">
        <f t="shared" si="1"/>
        <v>0</v>
      </c>
      <c r="E11" s="189"/>
      <c r="F11" s="190">
        <f t="shared" si="2"/>
        <v>0</v>
      </c>
      <c r="G11" s="189"/>
      <c r="H11" s="189"/>
      <c r="I11" s="189"/>
      <c r="J11" s="201">
        <f t="shared" si="3"/>
        <v>0</v>
      </c>
      <c r="K11" s="189"/>
      <c r="L11" s="189"/>
      <c r="M11" s="189"/>
      <c r="N11" s="189"/>
      <c r="O11" s="189"/>
      <c r="P11" s="189"/>
    </row>
    <row r="12" ht="30.75" customHeight="1" spans="1:16">
      <c r="A12" s="188"/>
      <c r="B12" s="189"/>
      <c r="C12" s="190">
        <f t="shared" si="0"/>
        <v>0</v>
      </c>
      <c r="D12" s="190">
        <f t="shared" si="1"/>
        <v>0</v>
      </c>
      <c r="E12" s="189"/>
      <c r="F12" s="190">
        <f t="shared" si="2"/>
        <v>0</v>
      </c>
      <c r="G12" s="189"/>
      <c r="H12" s="189"/>
      <c r="I12" s="189"/>
      <c r="J12" s="201">
        <f t="shared" si="3"/>
        <v>0</v>
      </c>
      <c r="K12" s="189"/>
      <c r="L12" s="189"/>
      <c r="M12" s="189"/>
      <c r="N12" s="189"/>
      <c r="O12" s="189"/>
      <c r="P12" s="189"/>
    </row>
    <row r="13" ht="30.75" customHeight="1" spans="1:16">
      <c r="A13" s="188"/>
      <c r="B13" s="189"/>
      <c r="C13" s="190">
        <f t="shared" si="0"/>
        <v>0</v>
      </c>
      <c r="D13" s="190">
        <f t="shared" si="1"/>
        <v>0</v>
      </c>
      <c r="E13" s="189"/>
      <c r="F13" s="190">
        <f t="shared" si="2"/>
        <v>0</v>
      </c>
      <c r="G13" s="189"/>
      <c r="H13" s="189"/>
      <c r="I13" s="189"/>
      <c r="J13" s="201">
        <f t="shared" si="3"/>
        <v>0</v>
      </c>
      <c r="K13" s="189"/>
      <c r="L13" s="189"/>
      <c r="M13" s="189"/>
      <c r="N13" s="189"/>
      <c r="O13" s="189"/>
      <c r="P13" s="189"/>
    </row>
    <row r="14" ht="30.75" customHeight="1" spans="1:16">
      <c r="A14" s="188"/>
      <c r="B14" s="189"/>
      <c r="C14" s="190">
        <f t="shared" si="0"/>
        <v>0</v>
      </c>
      <c r="D14" s="190">
        <f t="shared" si="1"/>
        <v>0</v>
      </c>
      <c r="E14" s="189"/>
      <c r="F14" s="190">
        <f t="shared" si="2"/>
        <v>0</v>
      </c>
      <c r="G14" s="189"/>
      <c r="H14" s="189"/>
      <c r="I14" s="189"/>
      <c r="J14" s="201">
        <f t="shared" si="3"/>
        <v>0</v>
      </c>
      <c r="K14" s="189"/>
      <c r="L14" s="189"/>
      <c r="M14" s="189"/>
      <c r="N14" s="189"/>
      <c r="O14" s="189"/>
      <c r="P14" s="189"/>
    </row>
    <row r="15" ht="33" customHeight="1" spans="1:16">
      <c r="A15" s="191" t="s">
        <v>64</v>
      </c>
      <c r="B15" s="192"/>
      <c r="C15" s="190">
        <f>SUM(C6:C14)</f>
        <v>44</v>
      </c>
      <c r="D15" s="190">
        <f t="shared" ref="D15:P15" si="4">SUM(D6:D14)</f>
        <v>44</v>
      </c>
      <c r="E15" s="190">
        <f t="shared" si="4"/>
        <v>30</v>
      </c>
      <c r="F15" s="190">
        <f t="shared" si="4"/>
        <v>14</v>
      </c>
      <c r="G15" s="190">
        <f t="shared" si="4"/>
        <v>14</v>
      </c>
      <c r="H15" s="190">
        <f t="shared" si="4"/>
        <v>0</v>
      </c>
      <c r="I15" s="190">
        <f t="shared" si="4"/>
        <v>0</v>
      </c>
      <c r="J15" s="201">
        <f t="shared" si="3"/>
        <v>132000</v>
      </c>
      <c r="K15" s="190">
        <f t="shared" si="4"/>
        <v>0</v>
      </c>
      <c r="L15" s="190">
        <f t="shared" si="4"/>
        <v>0</v>
      </c>
      <c r="M15" s="190">
        <f t="shared" si="4"/>
        <v>0</v>
      </c>
      <c r="N15" s="190">
        <f t="shared" si="4"/>
        <v>11</v>
      </c>
      <c r="O15" s="190">
        <f t="shared" si="4"/>
        <v>1</v>
      </c>
      <c r="P15" s="190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5:B15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5">
    <cfRule type="cellIs" dxfId="0" priority="1" stopIfTrue="1" operator="equal">
      <formula>0</formula>
    </cfRule>
  </conditionalFormatting>
  <printOptions horizontalCentered="1" verticalCentered="1"/>
  <pageMargins left="0.865277777777778" right="1.0625" top="0.865277777777778" bottom="0.865277777777778" header="0.313888888888889" footer="0.313888888888889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topLeftCell="A19" workbookViewId="0">
      <selection activeCell="L4" sqref="L4"/>
    </sheetView>
  </sheetViews>
  <sheetFormatPr defaultColWidth="11.8681318681319" defaultRowHeight="12.75" customHeight="1" outlineLevelCol="6"/>
  <cols>
    <col min="1" max="1" width="12.3736263736264" customWidth="1"/>
    <col min="2" max="2" width="21.2527472527473" customWidth="1"/>
    <col min="3" max="3" width="16.6263736263736" customWidth="1"/>
    <col min="4" max="4" width="14.2527472527473" customWidth="1"/>
    <col min="5" max="5" width="12.8791208791209" customWidth="1"/>
    <col min="6" max="7" width="11" customWidth="1"/>
  </cols>
  <sheetData>
    <row r="1" ht="36" customHeight="1" spans="1:7">
      <c r="A1" s="5" t="s">
        <v>65</v>
      </c>
      <c r="B1" s="5"/>
      <c r="C1" s="5"/>
      <c r="D1" s="5"/>
      <c r="E1" s="5"/>
      <c r="F1" s="5"/>
      <c r="G1" s="5"/>
    </row>
    <row r="2" ht="28.5" customHeight="1" spans="1:7">
      <c r="A2" s="68" t="str">
        <f>(部门基本情况表!A2)</f>
        <v>编报单位：万荣县解店镇人民政府</v>
      </c>
      <c r="B2" s="68"/>
      <c r="C2" s="68"/>
      <c r="D2" s="68"/>
      <c r="E2" s="68"/>
      <c r="G2" s="170" t="s">
        <v>1</v>
      </c>
    </row>
    <row r="3" ht="30" customHeight="1" spans="1:7">
      <c r="A3" s="17" t="s">
        <v>66</v>
      </c>
      <c r="B3" s="56"/>
      <c r="C3" s="71" t="s">
        <v>67</v>
      </c>
      <c r="D3" s="48" t="s">
        <v>68</v>
      </c>
      <c r="E3" s="171"/>
      <c r="F3" s="71" t="s">
        <v>69</v>
      </c>
      <c r="G3" s="172" t="s">
        <v>70</v>
      </c>
    </row>
    <row r="4" ht="32.25" customHeight="1" spans="1:7">
      <c r="A4" s="19" t="s">
        <v>71</v>
      </c>
      <c r="B4" s="19" t="s">
        <v>72</v>
      </c>
      <c r="C4" s="71"/>
      <c r="D4" s="74" t="s">
        <v>73</v>
      </c>
      <c r="E4" s="74" t="s">
        <v>74</v>
      </c>
      <c r="F4" s="71"/>
      <c r="G4" s="85"/>
    </row>
    <row r="5" ht="31.5" customHeight="1" spans="1:7">
      <c r="A5" s="147"/>
      <c r="B5" s="146" t="s">
        <v>64</v>
      </c>
      <c r="C5" s="155">
        <f>SUM(D5:G5)</f>
        <v>8063700</v>
      </c>
      <c r="D5" s="155">
        <f>SUM('财政拨款预算收支总表（四）'!B7)</f>
        <v>8063700</v>
      </c>
      <c r="E5" s="155">
        <f>SUM('财政拨款预算收支总表（四）'!B8)</f>
        <v>0</v>
      </c>
      <c r="F5" s="155">
        <f>SUM('政府性基金预算收入表（九）'!C5)</f>
        <v>0</v>
      </c>
      <c r="G5" s="155">
        <f>SUM(G13:G18)</f>
        <v>0</v>
      </c>
    </row>
    <row r="6" ht="31.5" customHeight="1" spans="1:7">
      <c r="A6" s="168" t="s">
        <v>75</v>
      </c>
      <c r="B6" s="168" t="s">
        <v>76</v>
      </c>
      <c r="C6" s="155">
        <f t="shared" ref="C6:C19" si="0">SUM(D6:G6)</f>
        <v>3468500</v>
      </c>
      <c r="D6" s="155">
        <v>3468500</v>
      </c>
      <c r="E6" s="155"/>
      <c r="F6" s="155"/>
      <c r="G6" s="173"/>
    </row>
    <row r="7" ht="31.5" customHeight="1" spans="1:7">
      <c r="A7" s="168" t="s">
        <v>77</v>
      </c>
      <c r="B7" s="168" t="s">
        <v>78</v>
      </c>
      <c r="C7" s="155">
        <f t="shared" si="0"/>
        <v>395000</v>
      </c>
      <c r="D7" s="155">
        <v>395000</v>
      </c>
      <c r="E7" s="155"/>
      <c r="F7" s="155"/>
      <c r="G7" s="155"/>
    </row>
    <row r="8" ht="31.5" customHeight="1" spans="1:7">
      <c r="A8" s="168" t="s">
        <v>79</v>
      </c>
      <c r="B8" s="168" t="s">
        <v>80</v>
      </c>
      <c r="C8" s="155">
        <f t="shared" si="0"/>
        <v>8300</v>
      </c>
      <c r="D8" s="155">
        <v>8300</v>
      </c>
      <c r="E8" s="155"/>
      <c r="F8" s="155"/>
      <c r="G8" s="155"/>
    </row>
    <row r="9" ht="31.5" customHeight="1" spans="1:7">
      <c r="A9" s="168" t="s">
        <v>81</v>
      </c>
      <c r="B9" s="168" t="s">
        <v>82</v>
      </c>
      <c r="C9" s="155">
        <f t="shared" si="0"/>
        <v>111800</v>
      </c>
      <c r="D9" s="155">
        <v>111800</v>
      </c>
      <c r="E9" s="155"/>
      <c r="F9" s="155"/>
      <c r="G9" s="155"/>
    </row>
    <row r="10" ht="31.5" customHeight="1" spans="1:7">
      <c r="A10" s="168" t="s">
        <v>83</v>
      </c>
      <c r="B10" s="168" t="s">
        <v>84</v>
      </c>
      <c r="C10" s="155">
        <f t="shared" si="0"/>
        <v>48700</v>
      </c>
      <c r="D10" s="155">
        <v>48700</v>
      </c>
      <c r="E10" s="155"/>
      <c r="F10" s="155"/>
      <c r="G10" s="155"/>
    </row>
    <row r="11" ht="31.5" customHeight="1" spans="1:7">
      <c r="A11" s="168" t="s">
        <v>85</v>
      </c>
      <c r="B11" s="168" t="s">
        <v>86</v>
      </c>
      <c r="C11" s="155">
        <f t="shared" si="0"/>
        <v>282300</v>
      </c>
      <c r="D11" s="155">
        <v>282300</v>
      </c>
      <c r="E11" s="155"/>
      <c r="F11" s="155"/>
      <c r="G11" s="155"/>
    </row>
    <row r="12" ht="31.5" customHeight="1" spans="1:7">
      <c r="A12" s="168" t="s">
        <v>87</v>
      </c>
      <c r="B12" s="168" t="s">
        <v>88</v>
      </c>
      <c r="C12" s="155">
        <f t="shared" si="0"/>
        <v>165200</v>
      </c>
      <c r="D12" s="155">
        <v>165200</v>
      </c>
      <c r="E12" s="155"/>
      <c r="F12" s="155"/>
      <c r="G12" s="155"/>
    </row>
    <row r="13" ht="31.5" customHeight="1" spans="1:7">
      <c r="A13" s="168" t="s">
        <v>89</v>
      </c>
      <c r="B13" s="168" t="s">
        <v>90</v>
      </c>
      <c r="C13" s="155">
        <f t="shared" si="0"/>
        <v>2575000</v>
      </c>
      <c r="D13" s="155">
        <v>2575000</v>
      </c>
      <c r="E13" s="155"/>
      <c r="F13" s="155"/>
      <c r="G13" s="155"/>
    </row>
    <row r="14" ht="31.5" customHeight="1" spans="1:7">
      <c r="A14" s="168" t="s">
        <v>91</v>
      </c>
      <c r="B14" s="168" t="s">
        <v>92</v>
      </c>
      <c r="C14" s="155">
        <f t="shared" si="0"/>
        <v>22000</v>
      </c>
      <c r="D14" s="155">
        <v>22000</v>
      </c>
      <c r="E14" s="155"/>
      <c r="F14" s="155"/>
      <c r="G14" s="155"/>
    </row>
    <row r="15" ht="31.5" customHeight="1" spans="1:7">
      <c r="A15" s="168" t="s">
        <v>93</v>
      </c>
      <c r="B15" s="168" t="s">
        <v>94</v>
      </c>
      <c r="C15" s="155">
        <f t="shared" si="0"/>
        <v>58800</v>
      </c>
      <c r="D15" s="169">
        <v>58800</v>
      </c>
      <c r="E15" s="155"/>
      <c r="F15" s="155"/>
      <c r="G15" s="155"/>
    </row>
    <row r="16" ht="31.5" customHeight="1" spans="1:7">
      <c r="A16" s="168" t="s">
        <v>95</v>
      </c>
      <c r="B16" s="168" t="s">
        <v>96</v>
      </c>
      <c r="C16" s="155">
        <f t="shared" si="0"/>
        <v>185300</v>
      </c>
      <c r="D16" s="169">
        <v>185300</v>
      </c>
      <c r="E16" s="155"/>
      <c r="F16" s="155"/>
      <c r="G16" s="155"/>
    </row>
    <row r="17" ht="31.5" customHeight="1" spans="1:7">
      <c r="A17" s="168" t="s">
        <v>97</v>
      </c>
      <c r="B17" s="168" t="s">
        <v>98</v>
      </c>
      <c r="C17" s="155">
        <f t="shared" si="0"/>
        <v>566000</v>
      </c>
      <c r="D17" s="169">
        <v>566000</v>
      </c>
      <c r="E17" s="155"/>
      <c r="F17" s="155"/>
      <c r="G17" s="155"/>
    </row>
    <row r="18" ht="31.5" customHeight="1" spans="1:7">
      <c r="A18" s="168" t="s">
        <v>99</v>
      </c>
      <c r="B18" s="168" t="s">
        <v>100</v>
      </c>
      <c r="C18" s="155">
        <f t="shared" si="0"/>
        <v>126800</v>
      </c>
      <c r="D18" s="155">
        <v>126800</v>
      </c>
      <c r="E18" s="155"/>
      <c r="F18" s="155"/>
      <c r="G18" s="155"/>
    </row>
    <row r="19" ht="31.5" customHeight="1" spans="1:7">
      <c r="A19" s="168" t="s">
        <v>101</v>
      </c>
      <c r="B19" s="168" t="s">
        <v>102</v>
      </c>
      <c r="C19" s="155">
        <f t="shared" si="0"/>
        <v>50000</v>
      </c>
      <c r="D19" s="155">
        <v>50000</v>
      </c>
      <c r="E19" s="155"/>
      <c r="F19" s="155"/>
      <c r="G19" s="155"/>
    </row>
    <row r="20" ht="31.5" customHeight="1" spans="1:7">
      <c r="A20" s="168"/>
      <c r="B20" s="168"/>
      <c r="C20" s="155"/>
      <c r="D20" s="155"/>
      <c r="E20" s="155"/>
      <c r="F20" s="155"/>
      <c r="G20" s="155"/>
    </row>
    <row r="21" ht="31.5" customHeight="1" spans="1:7">
      <c r="A21" s="168"/>
      <c r="B21" s="168"/>
      <c r="C21" s="155"/>
      <c r="D21" s="155"/>
      <c r="E21" s="155"/>
      <c r="F21" s="155"/>
      <c r="G21" s="155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904166666666667" right="0.865277777777778" top="1.0625" bottom="0.786805555555556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0"/>
  <sheetViews>
    <sheetView showGridLines="0" showZeros="0" workbookViewId="0">
      <selection activeCell="I11" sqref="I11"/>
    </sheetView>
  </sheetViews>
  <sheetFormatPr defaultColWidth="11.8681318681319" defaultRowHeight="12.75" customHeight="1" outlineLevelCol="5"/>
  <cols>
    <col min="1" max="1" width="9.87912087912088" customWidth="1"/>
    <col min="2" max="2" width="18.1208791208791" customWidth="1"/>
    <col min="3" max="3" width="25.8791208791209" customWidth="1"/>
    <col min="4" max="4" width="16" customWidth="1"/>
    <col min="5" max="6" width="15.1208791208791" customWidth="1"/>
  </cols>
  <sheetData>
    <row r="1" ht="36" customHeight="1" spans="1:6">
      <c r="A1" s="5" t="s">
        <v>103</v>
      </c>
      <c r="B1" s="5"/>
      <c r="C1" s="5"/>
      <c r="D1" s="5"/>
      <c r="E1" s="5"/>
      <c r="F1" s="5"/>
    </row>
    <row r="2" ht="26.25" customHeight="1" spans="1:6">
      <c r="A2" s="68" t="str">
        <f>(部门基本情况表!A2)</f>
        <v>编报单位：万荣县解店镇人民政府</v>
      </c>
      <c r="B2" s="68"/>
      <c r="C2" s="68"/>
      <c r="D2" s="68"/>
      <c r="F2" s="41" t="s">
        <v>1</v>
      </c>
    </row>
    <row r="3" ht="31.5" customHeight="1" spans="1:6">
      <c r="A3" s="17" t="s">
        <v>104</v>
      </c>
      <c r="B3" s="54"/>
      <c r="C3" s="56"/>
      <c r="D3" s="48" t="s">
        <v>105</v>
      </c>
      <c r="E3" s="48" t="s">
        <v>106</v>
      </c>
      <c r="F3" s="71" t="s">
        <v>107</v>
      </c>
    </row>
    <row r="4" ht="33.75" customHeight="1" spans="1:6">
      <c r="A4" s="42" t="s">
        <v>71</v>
      </c>
      <c r="B4" s="42" t="s">
        <v>72</v>
      </c>
      <c r="C4" s="19" t="s">
        <v>108</v>
      </c>
      <c r="D4" s="165"/>
      <c r="E4" s="165"/>
      <c r="F4" s="151"/>
    </row>
    <row r="5" ht="31.5" customHeight="1" spans="1:6">
      <c r="A5" s="50"/>
      <c r="B5" s="43"/>
      <c r="C5" s="166" t="s">
        <v>64</v>
      </c>
      <c r="D5" s="167">
        <f>SUM(E5:F5)</f>
        <v>8063700</v>
      </c>
      <c r="E5" s="167">
        <f>SUM(E6:E26)</f>
        <v>4400500</v>
      </c>
      <c r="F5" s="155">
        <f>SUM(F6:F31)</f>
        <v>3663200</v>
      </c>
    </row>
    <row r="6" ht="31.5" customHeight="1" spans="1:6">
      <c r="A6" s="168" t="str">
        <f>'一般公共预算财政拨款基本及项目经济分类总表（八）'!A6</f>
        <v>2010301</v>
      </c>
      <c r="B6" s="168" t="str">
        <f>'一般公共预算财政拨款基本及项目经济分类总表（八）'!B6</f>
        <v>行政运行</v>
      </c>
      <c r="C6" s="168" t="str">
        <f>'一般公共预算财政拨款基本及项目经济分类总表（八）'!C6</f>
        <v>基本支出</v>
      </c>
      <c r="D6" s="167">
        <f>SUM(E6:F6)</f>
        <v>3468500</v>
      </c>
      <c r="E6" s="167">
        <f>SUM('一般公共预算财政拨款基本及项目经济分类总表（八）'!E6)</f>
        <v>3468500</v>
      </c>
      <c r="F6" s="155"/>
    </row>
    <row r="7" ht="31.5" customHeight="1" spans="1:6">
      <c r="A7" s="168" t="str">
        <f>'一般公共预算财政拨款基本及项目经济分类总表（八）'!A7</f>
        <v>2080505</v>
      </c>
      <c r="B7" s="168" t="str">
        <f>'一般公共预算财政拨款基本及项目经济分类总表（八）'!B7</f>
        <v>机关事业单位基本养老保险缴费支出</v>
      </c>
      <c r="C7" s="168" t="str">
        <f>'一般公共预算财政拨款基本及项目经济分类总表（八）'!C7</f>
        <v>机关事业单位基本养老            保险缴费</v>
      </c>
      <c r="D7" s="167">
        <f t="shared" ref="D7:D27" si="0">SUM(E7:F7)</f>
        <v>395000</v>
      </c>
      <c r="E7" s="167">
        <f>SUM('一般公共预算财政拨款基本及项目经济分类总表（八）'!E7)</f>
        <v>395000</v>
      </c>
      <c r="F7" s="155"/>
    </row>
    <row r="8" ht="31.5" customHeight="1" spans="1:6">
      <c r="A8" s="168" t="str">
        <f>'一般公共预算财政拨款基本及项目经济分类总表（八）'!A8</f>
        <v>2089999</v>
      </c>
      <c r="B8" s="168" t="str">
        <f>'一般公共预算财政拨款基本及项目经济分类总表（八）'!B8</f>
        <v>其他社会保障和就业支出</v>
      </c>
      <c r="C8" s="168" t="str">
        <f>'一般公共预算财政拨款基本及项目经济分类总表（八）'!C8</f>
        <v>失业、工伤保险缴费</v>
      </c>
      <c r="D8" s="167">
        <f t="shared" si="0"/>
        <v>8300</v>
      </c>
      <c r="E8" s="167">
        <f>SUM('一般公共预算财政拨款基本及项目经济分类总表（八）'!E8)</f>
        <v>8300</v>
      </c>
      <c r="F8" s="155"/>
    </row>
    <row r="9" ht="31.5" customHeight="1" spans="1:6">
      <c r="A9" s="168" t="str">
        <f>'一般公共预算财政拨款基本及项目经济分类总表（八）'!A9</f>
        <v>2101101</v>
      </c>
      <c r="B9" s="168" t="str">
        <f>'一般公共预算财政拨款基本及项目经济分类总表（八）'!B9</f>
        <v>行政单位医疗</v>
      </c>
      <c r="C9" s="168" t="str">
        <f>'一般公共预算财政拨款基本及项目经济分类总表（八）'!C9</f>
        <v>职工基本医疗保险缴费</v>
      </c>
      <c r="D9" s="167">
        <f t="shared" si="0"/>
        <v>111800</v>
      </c>
      <c r="E9" s="167">
        <f>SUM('一般公共预算财政拨款基本及项目经济分类总表（八）'!E9)</f>
        <v>111800</v>
      </c>
      <c r="F9" s="155"/>
    </row>
    <row r="10" ht="31.5" customHeight="1" spans="1:6">
      <c r="A10" s="168" t="str">
        <f>'一般公共预算财政拨款基本及项目经济分类总表（八）'!A10</f>
        <v>2101102</v>
      </c>
      <c r="B10" s="168" t="str">
        <f>'一般公共预算财政拨款基本及项目经济分类总表（八）'!B10</f>
        <v>事业单位医疗</v>
      </c>
      <c r="C10" s="168" t="str">
        <f>'一般公共预算财政拨款基本及项目经济分类总表（八）'!C10</f>
        <v>职工基本医疗保险缴费</v>
      </c>
      <c r="D10" s="167">
        <f t="shared" si="0"/>
        <v>48700</v>
      </c>
      <c r="E10" s="167">
        <f>SUM('一般公共预算财政拨款基本及项目经济分类总表（八）'!E10)</f>
        <v>48700</v>
      </c>
      <c r="F10" s="155"/>
    </row>
    <row r="11" ht="31.5" customHeight="1" spans="1:6">
      <c r="A11" s="168" t="str">
        <f>'一般公共预算财政拨款基本及项目经济分类总表（八）'!A11</f>
        <v>2210201</v>
      </c>
      <c r="B11" s="168" t="str">
        <f>'一般公共预算财政拨款基本及项目经济分类总表（八）'!B11</f>
        <v>住房公积金</v>
      </c>
      <c r="C11" s="168" t="str">
        <f>'一般公共预算财政拨款基本及项目经济分类总表（八）'!C11</f>
        <v>住房公积金</v>
      </c>
      <c r="D11" s="167">
        <f t="shared" si="0"/>
        <v>282300</v>
      </c>
      <c r="E11" s="167">
        <f>SUM('一般公共预算财政拨款基本及项目经济分类总表（八）'!E11)</f>
        <v>282300</v>
      </c>
      <c r="F11" s="155"/>
    </row>
    <row r="12" ht="31.5" customHeight="1" spans="1:6">
      <c r="A12" s="168" t="str">
        <f>'一般公共预算财政拨款基本及项目经济分类总表（八）'!A12</f>
        <v>2080899</v>
      </c>
      <c r="B12" s="168" t="str">
        <f>'一般公共预算财政拨款基本及项目经济分类总表（八）'!B12</f>
        <v>其他优抚支出</v>
      </c>
      <c r="C12" s="168" t="str">
        <f>'一般公共预算财政拨款基本及项目经济分类总表（八）'!C12</f>
        <v>遗属及其他优抚人员支出</v>
      </c>
      <c r="D12" s="167">
        <f t="shared" si="0"/>
        <v>85900</v>
      </c>
      <c r="E12" s="167">
        <f>SUM('一般公共预算财政拨款基本及项目经济分类总表（八）'!E12)</f>
        <v>85900</v>
      </c>
      <c r="F12" s="155">
        <f>SUM('一般公共预算财政拨款基本及项目经济分类总表（八）'!F12)</f>
        <v>0</v>
      </c>
    </row>
    <row r="13" ht="31.5" customHeight="1" spans="1:6">
      <c r="A13" s="168" t="str">
        <f>'一般公共预算财政拨款基本及项目经济分类总表（八）'!A13</f>
        <v>2130705</v>
      </c>
      <c r="B13" s="168" t="str">
        <f>'一般公共预算财政拨款基本及项目经济分类总表（八）'!B13</f>
        <v>对村民委员会和村党支部的补助</v>
      </c>
      <c r="C13" s="168" t="str">
        <f>'一般公共预算财政拨款基本及项目经济分类总表（八）'!C13</f>
        <v>村级转移支付</v>
      </c>
      <c r="D13" s="167">
        <f t="shared" si="0"/>
        <v>2575000</v>
      </c>
      <c r="E13" s="167">
        <f>SUM('一般公共预算财政拨款基本及项目经济分类总表（八）'!E13)</f>
        <v>0</v>
      </c>
      <c r="F13" s="155">
        <f>SUM('一般公共预算财政拨款基本及项目经济分类总表（八）'!F13)</f>
        <v>2575000</v>
      </c>
    </row>
    <row r="14" ht="31.5" customHeight="1" spans="1:6">
      <c r="A14" s="168" t="str">
        <f>'一般公共预算财政拨款基本及项目经济分类总表（八）'!A14</f>
        <v>2010107</v>
      </c>
      <c r="B14" s="168" t="str">
        <f>'一般公共预算财政拨款基本及项目经济分类总表（八）'!B14</f>
        <v>人大代表履职能力提升</v>
      </c>
      <c r="C14" s="168" t="str">
        <f>'一般公共预算财政拨款基本及项目经济分类总表（八）'!C14</f>
        <v>乡无固定收入代表履职补贴</v>
      </c>
      <c r="D14" s="167">
        <f t="shared" si="0"/>
        <v>22000</v>
      </c>
      <c r="E14" s="167">
        <f>SUM('一般公共预算财政拨款基本及项目经济分类总表（八）'!E14)</f>
        <v>0</v>
      </c>
      <c r="F14" s="155">
        <f>SUM('一般公共预算财政拨款基本及项目经济分类总表（八）'!F14)</f>
        <v>22000</v>
      </c>
    </row>
    <row r="15" ht="31.5" customHeight="1" spans="1:6">
      <c r="A15" s="168" t="str">
        <f>'一般公共预算财政拨款基本及项目经济分类总表（八）'!A15</f>
        <v>2010108</v>
      </c>
      <c r="B15" s="168" t="str">
        <f>'一般公共预算财政拨款基本及项目经济分类总表（八）'!B15</f>
        <v>代表工作</v>
      </c>
      <c r="C15" s="168" t="str">
        <f>'一般公共预算财政拨款基本及项目经济分类总表（八）'!C15</f>
        <v>乡代表换届选举费</v>
      </c>
      <c r="D15" s="167">
        <f t="shared" si="0"/>
        <v>9300</v>
      </c>
      <c r="E15" s="167"/>
      <c r="F15" s="155">
        <f>SUM('一般公共预算财政拨款基本及项目经济分类总表（八）'!F15)</f>
        <v>9300</v>
      </c>
    </row>
    <row r="16" ht="31.5" customHeight="1" spans="1:6">
      <c r="A16" s="168" t="str">
        <f>'一般公共预算财政拨款基本及项目经济分类总表（八）'!A16</f>
        <v>2010108</v>
      </c>
      <c r="B16" s="168" t="str">
        <f>'一般公共预算财政拨款基本及项目经济分类总表（八）'!B16</f>
        <v>代表工作</v>
      </c>
      <c r="C16" s="168" t="str">
        <f>'一般公共预算财政拨款基本及项目经济分类总表（八）'!C16</f>
        <v>乡代表活动费用</v>
      </c>
      <c r="D16" s="167">
        <f t="shared" si="0"/>
        <v>33500</v>
      </c>
      <c r="E16" s="167"/>
      <c r="F16" s="155">
        <f>SUM('一般公共预算财政拨款基本及项目经济分类总表（八）'!F16)</f>
        <v>33500</v>
      </c>
    </row>
    <row r="17" ht="31.5" customHeight="1" spans="1:6">
      <c r="A17" s="168" t="str">
        <f>'一般公共预算财政拨款基本及项目经济分类总表（八）'!A17</f>
        <v>2010108</v>
      </c>
      <c r="B17" s="168" t="str">
        <f>'一般公共预算财政拨款基本及项目经济分类总表（八）'!B17</f>
        <v>代表工作</v>
      </c>
      <c r="C17" s="168" t="str">
        <f>'一般公共预算财政拨款基本及项目经济分类总表（八）'!C17</f>
        <v>乡人大代表联络室（点）运转费用</v>
      </c>
      <c r="D17" s="167">
        <f t="shared" si="0"/>
        <v>16000</v>
      </c>
      <c r="E17" s="167"/>
      <c r="F17" s="155">
        <f>SUM('一般公共预算财政拨款基本及项目经济分类总表（八）'!F17)</f>
        <v>16000</v>
      </c>
    </row>
    <row r="18" ht="31.5" customHeight="1" spans="1:6">
      <c r="A18" s="168" t="str">
        <f>'一般公共预算财政拨款基本及项目经济分类总表（八）'!A18</f>
        <v>2010302</v>
      </c>
      <c r="B18" s="168" t="str">
        <f>'一般公共预算财政拨款基本及项目经济分类总表（八）'!B18</f>
        <v>一般行政管理事务</v>
      </c>
      <c r="C18" s="168" t="str">
        <f>'一般公共预算财政拨款基本及项目经济分类总表（八）'!C18</f>
        <v>乡镇机关食堂补助资金</v>
      </c>
      <c r="D18" s="167">
        <f t="shared" si="0"/>
        <v>66100</v>
      </c>
      <c r="E18" s="167"/>
      <c r="F18" s="155">
        <f>SUM('一般公共预算财政拨款基本及项目经济分类总表（八）'!F18)</f>
        <v>66100</v>
      </c>
    </row>
    <row r="19" ht="31.5" customHeight="1" spans="1:6">
      <c r="A19" s="168" t="str">
        <f>'一般公共预算财政拨款基本及项目经济分类总表（八）'!A19</f>
        <v>2010302</v>
      </c>
      <c r="B19" s="168" t="str">
        <f>'一般公共预算财政拨款基本及项目经济分类总表（八）'!B19</f>
        <v>一般行政管理事务</v>
      </c>
      <c r="C19" s="168" t="str">
        <f>'一般公共预算财政拨款基本及项目经济分类总表（八）'!C19</f>
        <v>解店镇异地交流任职干部租赁费</v>
      </c>
      <c r="D19" s="167">
        <f t="shared" si="0"/>
        <v>16000</v>
      </c>
      <c r="E19" s="167"/>
      <c r="F19" s="155">
        <f>SUM('一般公共预算财政拨款基本及项目经济分类总表（八）'!F19)</f>
        <v>16000</v>
      </c>
    </row>
    <row r="20" ht="31.5" customHeight="1" spans="1:6">
      <c r="A20" s="168" t="str">
        <f>'一般公共预算财政拨款基本及项目经济分类总表（八）'!A20</f>
        <v>2130126</v>
      </c>
      <c r="B20" s="168" t="str">
        <f>'一般公共预算财政拨款基本及项目经济分类总表（八）'!B20</f>
        <v>农村社会事业</v>
      </c>
      <c r="C20" s="168" t="str">
        <f>'一般公共预算财政拨款基本及项目经济分类总表（八）'!C20</f>
        <v>综治村巡逻经费</v>
      </c>
      <c r="D20" s="167">
        <f t="shared" si="0"/>
        <v>126000</v>
      </c>
      <c r="E20" s="167"/>
      <c r="F20" s="155">
        <f>SUM('一般公共预算财政拨款基本及项目经济分类总表（八）'!F20)</f>
        <v>126000</v>
      </c>
    </row>
    <row r="21" ht="31.5" customHeight="1" spans="1:6">
      <c r="A21" s="168" t="str">
        <f>'一般公共预算财政拨款基本及项目经济分类总表（八）'!A21</f>
        <v>2130126</v>
      </c>
      <c r="B21" s="168" t="str">
        <f>'一般公共预算财政拨款基本及项目经济分类总表（八）'!B21</f>
        <v>农村社会事业</v>
      </c>
      <c r="C21" s="168" t="str">
        <f>'一般公共预算财政拨款基本及项目经济分类总表（八）'!C21</f>
        <v>美丽乡村环境卫生整治</v>
      </c>
      <c r="D21" s="167">
        <f t="shared" si="0"/>
        <v>240000</v>
      </c>
      <c r="E21" s="167"/>
      <c r="F21" s="155">
        <f>SUM('一般公共预算财政拨款基本及项目经济分类总表（八）'!F21)</f>
        <v>240000</v>
      </c>
    </row>
    <row r="22" ht="31.5" customHeight="1" spans="1:6">
      <c r="A22" s="168" t="str">
        <f>'一般公共预算财政拨款基本及项目经济分类总表（八）'!A22</f>
        <v>2010302</v>
      </c>
      <c r="B22" s="168" t="str">
        <f>'一般公共预算财政拨款基本及项目经济分类总表（八）'!B22</f>
        <v>一般行政管理事务</v>
      </c>
      <c r="C22" s="168" t="str">
        <f>'一般公共预算财政拨款基本及项目经济分类总表（八）'!C22</f>
        <v>北解村环岛租金</v>
      </c>
      <c r="D22" s="167">
        <f t="shared" si="0"/>
        <v>4200</v>
      </c>
      <c r="E22" s="167"/>
      <c r="F22" s="155">
        <f>SUM('一般公共预算财政拨款基本及项目经济分类总表（八）'!F22)</f>
        <v>4200</v>
      </c>
    </row>
    <row r="23" ht="31.5" customHeight="1" spans="1:6">
      <c r="A23" s="168" t="str">
        <f>'一般公共预算财政拨款基本及项目经济分类总表（八）'!A23</f>
        <v>2010302</v>
      </c>
      <c r="B23" s="168" t="str">
        <f>'一般公共预算财政拨款基本及项目经济分类总表（八）'!B23</f>
        <v>一般行政管理事务</v>
      </c>
      <c r="C23" s="168" t="str">
        <f>'一般公共预算财政拨款基本及项目经济分类总表（八）'!C23</f>
        <v>解店镇乡镇管理事务</v>
      </c>
      <c r="D23" s="167">
        <f t="shared" si="0"/>
        <v>99000</v>
      </c>
      <c r="E23" s="49"/>
      <c r="F23" s="155">
        <f>SUM('一般公共预算财政拨款基本及项目经济分类总表（八）'!F23)</f>
        <v>99000</v>
      </c>
    </row>
    <row r="24" ht="31.5" customHeight="1" spans="1:6">
      <c r="A24" s="168" t="str">
        <f>'一般公共预算财政拨款基本及项目经济分类总表（八）'!A24</f>
        <v>2080899</v>
      </c>
      <c r="B24" s="168" t="str">
        <f>'一般公共预算财政拨款基本及项目经济分类总表（八）'!B24</f>
        <v>其他优抚支出</v>
      </c>
      <c r="C24" s="168" t="str">
        <f>'一般公共预算财政拨款基本及项目经济分类总表（八）'!C24</f>
        <v>农村离任“两委”主干补贴</v>
      </c>
      <c r="D24" s="167">
        <f t="shared" si="0"/>
        <v>79300</v>
      </c>
      <c r="E24" s="167"/>
      <c r="F24" s="155">
        <f>SUM('一般公共预算财政拨款基本及项目经济分类总表（八）'!F24)</f>
        <v>79300</v>
      </c>
    </row>
    <row r="25" ht="31.5" customHeight="1" spans="1:6">
      <c r="A25" s="168" t="str">
        <f>'一般公共预算财政拨款基本及项目经济分类总表（八）'!A25</f>
        <v>2130126</v>
      </c>
      <c r="B25" s="168" t="str">
        <f>'一般公共预算财政拨款基本及项目经济分类总表（八）'!B25</f>
        <v>农村社会事业</v>
      </c>
      <c r="C25" s="168" t="str">
        <f>'一般公共预算财政拨款基本及项目经济分类总表（八）'!C25</f>
        <v>解店镇环卫车运行费用</v>
      </c>
      <c r="D25" s="167">
        <f t="shared" si="0"/>
        <v>200000</v>
      </c>
      <c r="E25" s="167"/>
      <c r="F25" s="155">
        <f>SUM('一般公共预算财政拨款基本及项目经济分类总表（八）'!F25)</f>
        <v>200000</v>
      </c>
    </row>
    <row r="26" ht="31.5" customHeight="1" spans="1:6">
      <c r="A26" s="168" t="str">
        <f>'一般公共预算财政拨款基本及项目经济分类总表（八）'!A26</f>
        <v>2130199</v>
      </c>
      <c r="B26" s="168" t="str">
        <f>'一般公共预算财政拨款基本及项目经济分类总表（八）'!B26</f>
        <v>其他农业农村支出</v>
      </c>
      <c r="C26" s="168" t="str">
        <f>'一般公共预算财政拨款基本及项目经济分类总表（八）'!C26</f>
        <v>解店镇南中街等项目建设地面构造物赔偿</v>
      </c>
      <c r="D26" s="167">
        <f t="shared" si="0"/>
        <v>126800</v>
      </c>
      <c r="E26" s="167"/>
      <c r="F26" s="155">
        <f>SUM('一般公共预算财政拨款基本及项目经济分类总表（八）'!F26)</f>
        <v>126800</v>
      </c>
    </row>
    <row r="27" ht="31.5" customHeight="1" spans="1:6">
      <c r="A27" s="168" t="str">
        <f>'一般公共预算财政拨款基本及项目经济分类总表（八）'!A27</f>
        <v>2100410</v>
      </c>
      <c r="B27" s="168" t="str">
        <f>'一般公共预算财政拨款基本及项目经济分类总表（八）'!B27</f>
        <v>突发公共卫生事件应急处理</v>
      </c>
      <c r="C27" s="168" t="str">
        <f>'一般公共预算财政拨款基本及项目经济分类总表（八）'!C27</f>
        <v>解店镇疫情防控项目</v>
      </c>
      <c r="D27" s="167">
        <f t="shared" si="0"/>
        <v>50000</v>
      </c>
      <c r="E27" s="167"/>
      <c r="F27" s="155">
        <f>SUM('一般公共预算财政拨款基本及项目经济分类总表（八）'!F27)</f>
        <v>50000</v>
      </c>
    </row>
    <row r="28" ht="31.5" customHeight="1" spans="1:6">
      <c r="A28" s="102"/>
      <c r="B28" s="102"/>
      <c r="C28" s="102"/>
      <c r="D28" s="167"/>
      <c r="E28" s="167"/>
      <c r="F28" s="155"/>
    </row>
    <row r="29" ht="31.5" customHeight="1" spans="1:6">
      <c r="A29" s="102"/>
      <c r="B29" s="102"/>
      <c r="C29" s="102"/>
      <c r="D29" s="167"/>
      <c r="E29" s="167"/>
      <c r="F29" s="155"/>
    </row>
    <row r="30" ht="31.5" customHeight="1" spans="1:6">
      <c r="A30" s="102"/>
      <c r="B30" s="102"/>
      <c r="C30" s="102"/>
      <c r="D30" s="167"/>
      <c r="E30" s="167"/>
      <c r="F30" s="155"/>
    </row>
    <row r="31" ht="31.5" customHeight="1" spans="1:6">
      <c r="A31" s="102"/>
      <c r="B31" s="102"/>
      <c r="C31" s="102"/>
      <c r="D31" s="167"/>
      <c r="E31" s="167"/>
      <c r="F31" s="155"/>
    </row>
    <row r="32" ht="31.5" customHeight="1" spans="1:6">
      <c r="A32" s="102"/>
      <c r="B32" s="102"/>
      <c r="C32" s="102"/>
      <c r="D32" s="167"/>
      <c r="E32" s="167"/>
      <c r="F32" s="155"/>
    </row>
    <row r="33" ht="31.5" customHeight="1" spans="1:6">
      <c r="A33" s="102"/>
      <c r="B33" s="102"/>
      <c r="C33" s="102"/>
      <c r="D33" s="167"/>
      <c r="E33" s="167"/>
      <c r="F33" s="155"/>
    </row>
    <row r="34" ht="31.5" customHeight="1" spans="1:6">
      <c r="A34" s="102"/>
      <c r="B34" s="102"/>
      <c r="C34" s="102"/>
      <c r="D34" s="167"/>
      <c r="E34" s="167"/>
      <c r="F34" s="155"/>
    </row>
    <row r="35" ht="31.5" customHeight="1" spans="1:6">
      <c r="A35" s="102"/>
      <c r="B35" s="102"/>
      <c r="C35" s="102"/>
      <c r="D35" s="167"/>
      <c r="E35" s="167"/>
      <c r="F35" s="155"/>
    </row>
    <row r="36" ht="31.5" customHeight="1" spans="1:6">
      <c r="A36" s="102"/>
      <c r="B36" s="102"/>
      <c r="C36" s="102"/>
      <c r="D36" s="167"/>
      <c r="E36" s="167"/>
      <c r="F36" s="155"/>
    </row>
    <row r="37" ht="31.5" customHeight="1" spans="1:6">
      <c r="A37" s="102"/>
      <c r="B37" s="102"/>
      <c r="C37" s="102"/>
      <c r="D37" s="167"/>
      <c r="E37" s="167"/>
      <c r="F37" s="155"/>
    </row>
    <row r="38" ht="31.5" customHeight="1" spans="1:6">
      <c r="A38" s="102"/>
      <c r="B38" s="102"/>
      <c r="C38" s="102"/>
      <c r="D38" s="167"/>
      <c r="E38" s="167"/>
      <c r="F38" s="155"/>
    </row>
    <row r="39" ht="31.5" customHeight="1" spans="1:6">
      <c r="A39" s="102"/>
      <c r="B39" s="102"/>
      <c r="C39" s="102"/>
      <c r="D39" s="167"/>
      <c r="E39" s="167"/>
      <c r="F39" s="155"/>
    </row>
    <row r="40" ht="31.5" customHeight="1" spans="1:6">
      <c r="A40" s="102"/>
      <c r="B40" s="102"/>
      <c r="C40" s="102"/>
      <c r="D40" s="167"/>
      <c r="E40" s="167"/>
      <c r="F40" s="155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showGridLines="0" showZeros="0" tabSelected="1" topLeftCell="B1" workbookViewId="0">
      <selection activeCell="G13" sqref="G13"/>
    </sheetView>
  </sheetViews>
  <sheetFormatPr defaultColWidth="11.8681318681319" defaultRowHeight="12.75" customHeight="1"/>
  <cols>
    <col min="1" max="1" width="17.3736263736264" customWidth="1"/>
    <col min="2" max="2" width="14.1208791208791" customWidth="1"/>
    <col min="3" max="3" width="30.8791208791209" customWidth="1"/>
    <col min="4" max="4" width="13" customWidth="1"/>
    <col min="5" max="5" width="13.6263736263736" customWidth="1"/>
    <col min="6" max="6" width="12.1208791208791" customWidth="1"/>
  </cols>
  <sheetData>
    <row r="1" ht="22.5" customHeight="1" spans="1:6">
      <c r="A1" s="5" t="s">
        <v>109</v>
      </c>
      <c r="B1" s="5"/>
      <c r="C1" s="5"/>
      <c r="D1" s="5"/>
      <c r="E1" s="5"/>
      <c r="F1" s="5"/>
    </row>
    <row r="2" ht="24" customHeight="1" spans="1:6">
      <c r="A2" s="68" t="str">
        <f>(部门基本情况表!A2)</f>
        <v>编报单位：万荣县解店镇人民政府</v>
      </c>
      <c r="B2" s="68"/>
      <c r="C2" s="68"/>
      <c r="F2" s="41" t="s">
        <v>1</v>
      </c>
    </row>
    <row r="3" ht="20.25" customHeight="1" spans="1:6">
      <c r="A3" s="148" t="s">
        <v>110</v>
      </c>
      <c r="B3" s="149"/>
      <c r="C3" s="150" t="s">
        <v>111</v>
      </c>
      <c r="D3" s="144"/>
      <c r="E3" s="144"/>
      <c r="F3" s="70"/>
    </row>
    <row r="4" ht="18.75" customHeight="1" spans="1:6">
      <c r="A4" s="71" t="s">
        <v>112</v>
      </c>
      <c r="B4" s="80" t="s">
        <v>113</v>
      </c>
      <c r="C4" s="71" t="s">
        <v>114</v>
      </c>
      <c r="D4" s="150" t="s">
        <v>115</v>
      </c>
      <c r="E4" s="144"/>
      <c r="F4" s="70"/>
    </row>
    <row r="5" ht="24" customHeight="1" spans="1:6">
      <c r="A5" s="71"/>
      <c r="B5" s="151"/>
      <c r="C5" s="71"/>
      <c r="D5" s="72" t="s">
        <v>116</v>
      </c>
      <c r="E5" s="72" t="s">
        <v>68</v>
      </c>
      <c r="F5" s="162" t="s">
        <v>117</v>
      </c>
    </row>
    <row r="6" ht="20.25" customHeight="1" spans="1:6">
      <c r="A6" s="152" t="s">
        <v>6</v>
      </c>
      <c r="B6" s="153">
        <f>SUM(B7:B8)</f>
        <v>8063700</v>
      </c>
      <c r="C6" s="154" t="s">
        <v>7</v>
      </c>
      <c r="D6" s="155">
        <f>SUM(E6:F6)</f>
        <v>3734600</v>
      </c>
      <c r="E6" s="155">
        <v>3734600</v>
      </c>
      <c r="F6" s="153">
        <v>0</v>
      </c>
    </row>
    <row r="7" ht="22.5" customHeight="1" spans="1:7">
      <c r="A7" s="156" t="s">
        <v>8</v>
      </c>
      <c r="B7" s="155">
        <f>SUM('一般公共预算财政拨款支出表（六）'!D5)</f>
        <v>8063700</v>
      </c>
      <c r="C7" s="154" t="s">
        <v>9</v>
      </c>
      <c r="D7" s="155">
        <f t="shared" ref="D7:D33" si="0">SUM(E7:F7)</f>
        <v>0</v>
      </c>
      <c r="E7" s="155"/>
      <c r="F7" s="155">
        <v>0</v>
      </c>
      <c r="G7" s="51"/>
    </row>
    <row r="8" ht="23.25" customHeight="1" spans="1:7">
      <c r="A8" s="156" t="s">
        <v>118</v>
      </c>
      <c r="B8" s="157">
        <f>SUM('纳入财政专户管理的事业收入支出表（五）'!D5)</f>
        <v>0</v>
      </c>
      <c r="C8" s="154" t="s">
        <v>11</v>
      </c>
      <c r="D8" s="155">
        <f t="shared" si="0"/>
        <v>0</v>
      </c>
      <c r="E8" s="155"/>
      <c r="F8" s="163">
        <v>0</v>
      </c>
      <c r="G8" s="51"/>
    </row>
    <row r="9" ht="20.25" customHeight="1" spans="1:8">
      <c r="A9" s="152" t="s">
        <v>12</v>
      </c>
      <c r="B9" s="158"/>
      <c r="C9" s="154" t="s">
        <v>13</v>
      </c>
      <c r="D9" s="155">
        <f t="shared" si="0"/>
        <v>0</v>
      </c>
      <c r="E9" s="155"/>
      <c r="F9" s="155">
        <v>0</v>
      </c>
      <c r="G9" s="51"/>
      <c r="H9" s="51"/>
    </row>
    <row r="10" ht="20.25" customHeight="1" spans="1:8">
      <c r="A10" s="77"/>
      <c r="B10" s="158"/>
      <c r="C10" s="154" t="s">
        <v>15</v>
      </c>
      <c r="D10" s="155">
        <f t="shared" si="0"/>
        <v>0</v>
      </c>
      <c r="E10" s="155"/>
      <c r="F10" s="155">
        <v>0</v>
      </c>
      <c r="G10" s="51"/>
      <c r="H10" s="51"/>
    </row>
    <row r="11" ht="20.25" customHeight="1" spans="1:9">
      <c r="A11" s="77"/>
      <c r="B11" s="158"/>
      <c r="C11" s="154" t="s">
        <v>17</v>
      </c>
      <c r="D11" s="155">
        <f t="shared" si="0"/>
        <v>0</v>
      </c>
      <c r="E11" s="155"/>
      <c r="F11" s="155">
        <v>0</v>
      </c>
      <c r="G11" s="51"/>
      <c r="H11" s="51"/>
      <c r="I11" s="51"/>
    </row>
    <row r="12" ht="20.25" customHeight="1" spans="1:10">
      <c r="A12" s="77"/>
      <c r="B12" s="159"/>
      <c r="C12" s="47" t="s">
        <v>18</v>
      </c>
      <c r="D12" s="155">
        <f t="shared" si="0"/>
        <v>0</v>
      </c>
      <c r="E12" s="155"/>
      <c r="F12" s="155">
        <v>0</v>
      </c>
      <c r="G12" s="51"/>
      <c r="H12" s="51"/>
      <c r="I12" s="51"/>
      <c r="J12" s="51"/>
    </row>
    <row r="13" ht="20.25" customHeight="1" spans="1:10">
      <c r="A13" s="77"/>
      <c r="B13" s="159"/>
      <c r="C13" s="154" t="s">
        <v>19</v>
      </c>
      <c r="D13" s="155">
        <f t="shared" si="0"/>
        <v>568520</v>
      </c>
      <c r="E13" s="164">
        <v>568520</v>
      </c>
      <c r="F13" s="155">
        <v>0</v>
      </c>
      <c r="G13" s="51"/>
      <c r="H13" s="51"/>
      <c r="I13" s="51"/>
      <c r="J13" s="51"/>
    </row>
    <row r="14" ht="20.25" customHeight="1" spans="1:9">
      <c r="A14" s="77"/>
      <c r="B14" s="159"/>
      <c r="C14" s="154" t="s">
        <v>20</v>
      </c>
      <c r="D14" s="155">
        <f t="shared" si="0"/>
        <v>0</v>
      </c>
      <c r="E14" s="155">
        <v>0</v>
      </c>
      <c r="F14" s="155">
        <v>0</v>
      </c>
      <c r="G14" s="51"/>
      <c r="H14" s="51"/>
      <c r="I14" s="51"/>
    </row>
    <row r="15" ht="20.25" customHeight="1" spans="1:10">
      <c r="A15" s="77"/>
      <c r="B15" s="159"/>
      <c r="C15" s="47" t="s">
        <v>21</v>
      </c>
      <c r="D15" s="155">
        <f t="shared" si="0"/>
        <v>210500</v>
      </c>
      <c r="E15" s="155">
        <v>210500</v>
      </c>
      <c r="F15" s="155">
        <v>0</v>
      </c>
      <c r="G15" s="51"/>
      <c r="H15" s="51"/>
      <c r="I15" s="51"/>
      <c r="J15" s="51"/>
    </row>
    <row r="16" ht="20.25" customHeight="1" spans="1:8">
      <c r="A16" s="77"/>
      <c r="B16" s="159"/>
      <c r="C16" s="154" t="s">
        <v>22</v>
      </c>
      <c r="D16" s="155">
        <f t="shared" si="0"/>
        <v>0</v>
      </c>
      <c r="E16" s="155">
        <v>0</v>
      </c>
      <c r="F16" s="155">
        <v>0</v>
      </c>
      <c r="G16" s="51"/>
      <c r="H16" s="51"/>
    </row>
    <row r="17" ht="20.25" customHeight="1" spans="1:10">
      <c r="A17" s="77"/>
      <c r="B17" s="159"/>
      <c r="C17" s="154" t="s">
        <v>23</v>
      </c>
      <c r="D17" s="155">
        <f t="shared" si="0"/>
        <v>0</v>
      </c>
      <c r="E17" s="155"/>
      <c r="F17" s="155"/>
      <c r="G17" s="51"/>
      <c r="H17" s="51"/>
      <c r="I17" s="51"/>
      <c r="J17" s="51"/>
    </row>
    <row r="18" ht="20.25" customHeight="1" spans="1:10">
      <c r="A18" s="77"/>
      <c r="B18" s="159"/>
      <c r="C18" s="154" t="s">
        <v>24</v>
      </c>
      <c r="D18" s="155">
        <f t="shared" si="0"/>
        <v>3267800</v>
      </c>
      <c r="E18" s="155">
        <v>3267800</v>
      </c>
      <c r="F18" s="155">
        <v>0</v>
      </c>
      <c r="G18" s="51"/>
      <c r="H18" s="51"/>
      <c r="I18" s="51"/>
      <c r="J18" s="51"/>
    </row>
    <row r="19" ht="20.25" customHeight="1" spans="1:14">
      <c r="A19" s="77"/>
      <c r="B19" s="159"/>
      <c r="C19" s="154" t="s">
        <v>25</v>
      </c>
      <c r="D19" s="155">
        <f t="shared" si="0"/>
        <v>0</v>
      </c>
      <c r="E19" s="155">
        <v>0</v>
      </c>
      <c r="F19" s="155">
        <v>0</v>
      </c>
      <c r="G19" s="51"/>
      <c r="H19" s="51"/>
      <c r="I19" s="51"/>
      <c r="J19" s="51"/>
      <c r="K19" s="51"/>
      <c r="L19" s="51"/>
      <c r="N19" s="51"/>
    </row>
    <row r="20" ht="20.25" customHeight="1" spans="1:14">
      <c r="A20" s="77"/>
      <c r="B20" s="159"/>
      <c r="C20" s="154" t="s">
        <v>26</v>
      </c>
      <c r="D20" s="155">
        <f t="shared" si="0"/>
        <v>0</v>
      </c>
      <c r="E20" s="155">
        <v>0</v>
      </c>
      <c r="F20" s="155">
        <v>0</v>
      </c>
      <c r="G20" s="51"/>
      <c r="H20" s="51"/>
      <c r="I20" s="51"/>
      <c r="J20" s="51"/>
      <c r="K20" s="51"/>
      <c r="L20" s="51"/>
      <c r="M20" s="51"/>
      <c r="N20" s="51"/>
    </row>
    <row r="21" ht="20.25" customHeight="1" spans="1:13">
      <c r="A21" s="77"/>
      <c r="B21" s="159"/>
      <c r="C21" s="154" t="s">
        <v>27</v>
      </c>
      <c r="D21" s="155">
        <f t="shared" si="0"/>
        <v>0</v>
      </c>
      <c r="E21" s="155">
        <v>0</v>
      </c>
      <c r="F21" s="155">
        <v>0</v>
      </c>
      <c r="G21" s="51"/>
      <c r="H21" s="51"/>
      <c r="I21" s="51"/>
      <c r="J21" s="51"/>
      <c r="K21" s="51"/>
      <c r="L21" s="51"/>
      <c r="M21" s="51"/>
    </row>
    <row r="22" ht="20.25" customHeight="1" spans="1:11">
      <c r="A22" s="77"/>
      <c r="B22" s="159"/>
      <c r="C22" s="154" t="s">
        <v>28</v>
      </c>
      <c r="D22" s="155">
        <f t="shared" si="0"/>
        <v>0</v>
      </c>
      <c r="E22" s="155">
        <v>0</v>
      </c>
      <c r="F22" s="155">
        <v>0</v>
      </c>
      <c r="G22" s="51"/>
      <c r="H22" s="51"/>
      <c r="I22" s="51"/>
      <c r="J22" s="51"/>
      <c r="K22" s="51"/>
    </row>
    <row r="23" ht="20.25" customHeight="1" spans="1:8">
      <c r="A23" s="77"/>
      <c r="B23" s="159"/>
      <c r="C23" s="154" t="s">
        <v>29</v>
      </c>
      <c r="D23" s="155">
        <f t="shared" si="0"/>
        <v>0</v>
      </c>
      <c r="E23" s="155">
        <v>0</v>
      </c>
      <c r="F23" s="155">
        <v>0</v>
      </c>
      <c r="G23" s="51"/>
      <c r="H23" s="51"/>
    </row>
    <row r="24" ht="20.25" customHeight="1" spans="1:8">
      <c r="A24" s="77"/>
      <c r="B24" s="159"/>
      <c r="C24" s="47" t="s">
        <v>30</v>
      </c>
      <c r="D24" s="155">
        <f t="shared" si="0"/>
        <v>0</v>
      </c>
      <c r="E24" s="155">
        <v>0</v>
      </c>
      <c r="F24" s="155">
        <v>0</v>
      </c>
      <c r="G24" s="51"/>
      <c r="H24" s="51"/>
    </row>
    <row r="25" ht="20.25" customHeight="1" spans="1:11">
      <c r="A25" s="77"/>
      <c r="B25" s="159"/>
      <c r="C25" s="154" t="s">
        <v>31</v>
      </c>
      <c r="D25" s="155">
        <f t="shared" si="0"/>
        <v>282300</v>
      </c>
      <c r="E25" s="155">
        <v>282300</v>
      </c>
      <c r="F25" s="155">
        <v>0</v>
      </c>
      <c r="G25" s="51"/>
      <c r="H25" s="51"/>
      <c r="I25" s="51"/>
      <c r="J25" s="51"/>
      <c r="K25" s="51"/>
    </row>
    <row r="26" ht="20.25" customHeight="1" spans="1:10">
      <c r="A26" s="77"/>
      <c r="B26" s="159"/>
      <c r="C26" s="154" t="s">
        <v>32</v>
      </c>
      <c r="D26" s="155">
        <f t="shared" si="0"/>
        <v>0</v>
      </c>
      <c r="E26" s="155">
        <f t="shared" ref="E26:E33" si="1">SUM(F26:F26)</f>
        <v>0</v>
      </c>
      <c r="F26" s="155">
        <v>0</v>
      </c>
      <c r="G26" s="51"/>
      <c r="H26" s="51"/>
      <c r="I26" s="51"/>
      <c r="J26" s="51"/>
    </row>
    <row r="27" ht="20.25" customHeight="1" spans="1:10">
      <c r="A27" s="77"/>
      <c r="B27" s="159"/>
      <c r="C27" s="160" t="s">
        <v>33</v>
      </c>
      <c r="D27" s="155">
        <f t="shared" si="0"/>
        <v>0</v>
      </c>
      <c r="E27" s="155">
        <f t="shared" si="1"/>
        <v>0</v>
      </c>
      <c r="F27" s="155">
        <v>0</v>
      </c>
      <c r="G27" s="51"/>
      <c r="H27" s="51"/>
      <c r="I27" s="51"/>
      <c r="J27" s="51"/>
    </row>
    <row r="28" ht="20.25" customHeight="1" spans="1:10">
      <c r="A28" s="77"/>
      <c r="B28" s="159"/>
      <c r="C28" s="154" t="s">
        <v>34</v>
      </c>
      <c r="D28" s="155">
        <f t="shared" si="0"/>
        <v>0</v>
      </c>
      <c r="E28" s="155">
        <f t="shared" si="1"/>
        <v>0</v>
      </c>
      <c r="F28" s="155">
        <v>0</v>
      </c>
      <c r="G28" s="51"/>
      <c r="J28" s="51"/>
    </row>
    <row r="29" ht="20.25" customHeight="1" spans="1:9">
      <c r="A29" s="77"/>
      <c r="B29" s="159"/>
      <c r="C29" s="154" t="s">
        <v>35</v>
      </c>
      <c r="D29" s="155">
        <f t="shared" si="0"/>
        <v>0</v>
      </c>
      <c r="E29" s="155">
        <f t="shared" si="1"/>
        <v>0</v>
      </c>
      <c r="F29" s="155">
        <v>0</v>
      </c>
      <c r="G29" s="51"/>
      <c r="H29" s="51"/>
      <c r="I29" s="51"/>
    </row>
    <row r="30" ht="20.25" customHeight="1" spans="1:12">
      <c r="A30" s="77"/>
      <c r="B30" s="159"/>
      <c r="C30" s="154" t="s">
        <v>36</v>
      </c>
      <c r="D30" s="155">
        <f t="shared" si="0"/>
        <v>0</v>
      </c>
      <c r="E30" s="155">
        <f t="shared" si="1"/>
        <v>0</v>
      </c>
      <c r="F30" s="155">
        <v>0</v>
      </c>
      <c r="G30" s="51"/>
      <c r="H30" s="51"/>
      <c r="I30" s="51"/>
      <c r="J30" s="51"/>
      <c r="K30" s="51"/>
      <c r="L30" s="51"/>
    </row>
    <row r="31" ht="20.25" customHeight="1" spans="1:11">
      <c r="A31" s="77"/>
      <c r="B31" s="159"/>
      <c r="C31" s="154" t="s">
        <v>37</v>
      </c>
      <c r="D31" s="155">
        <f t="shared" si="0"/>
        <v>0</v>
      </c>
      <c r="E31" s="155">
        <f t="shared" si="1"/>
        <v>0</v>
      </c>
      <c r="F31" s="155">
        <v>0</v>
      </c>
      <c r="G31" s="51"/>
      <c r="H31" s="51"/>
      <c r="I31" s="51"/>
      <c r="J31" s="51"/>
      <c r="K31" s="51"/>
    </row>
    <row r="32" ht="20.25" customHeight="1" spans="1:9">
      <c r="A32" s="77"/>
      <c r="B32" s="159"/>
      <c r="C32" s="160" t="s">
        <v>38</v>
      </c>
      <c r="D32" s="155">
        <f t="shared" si="0"/>
        <v>0</v>
      </c>
      <c r="E32" s="155">
        <f t="shared" si="1"/>
        <v>0</v>
      </c>
      <c r="F32" s="155">
        <v>0</v>
      </c>
      <c r="G32" s="51"/>
      <c r="H32" s="51"/>
      <c r="I32" s="51"/>
    </row>
    <row r="33" ht="20.25" customHeight="1" spans="1:7">
      <c r="A33" s="77"/>
      <c r="B33" s="159"/>
      <c r="C33" s="160" t="s">
        <v>39</v>
      </c>
      <c r="D33" s="155">
        <f t="shared" si="0"/>
        <v>0</v>
      </c>
      <c r="E33" s="155">
        <f t="shared" si="1"/>
        <v>0</v>
      </c>
      <c r="F33" s="155">
        <v>0</v>
      </c>
      <c r="G33" s="51"/>
    </row>
    <row r="34" ht="20.25" customHeight="1" spans="1:6">
      <c r="A34" s="72" t="s">
        <v>40</v>
      </c>
      <c r="B34" s="161">
        <f>SUM(B6,B9)</f>
        <v>8063700</v>
      </c>
      <c r="C34" s="19" t="s">
        <v>41</v>
      </c>
      <c r="D34" s="155">
        <f t="shared" ref="D34:F34" si="2">SUM(D6:D33)</f>
        <v>8063720</v>
      </c>
      <c r="E34" s="155">
        <f t="shared" si="2"/>
        <v>8063720</v>
      </c>
      <c r="F34" s="155">
        <f t="shared" si="2"/>
        <v>0</v>
      </c>
    </row>
    <row r="35" customHeight="1" spans="2:3">
      <c r="B35" s="51"/>
      <c r="C35" s="51"/>
    </row>
    <row r="36" customHeight="1" spans="2:2">
      <c r="B36" s="51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865277777777778" right="0.865277777777778" top="1.0625" bottom="0.786805555555556" header="0.510416666666667" footer="0.510416666666667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F24"/>
  <sheetViews>
    <sheetView showZeros="0" workbookViewId="0">
      <selection activeCell="H10" sqref="H10"/>
    </sheetView>
  </sheetViews>
  <sheetFormatPr defaultColWidth="11.8681318681319" defaultRowHeight="12.75" customHeight="1" outlineLevelCol="5"/>
  <cols>
    <col min="1" max="1" width="12" customWidth="1"/>
    <col min="2" max="2" width="17" customWidth="1"/>
    <col min="3" max="3" width="24.5054945054945" customWidth="1"/>
    <col min="4" max="4" width="16.3736263736264" customWidth="1"/>
    <col min="5" max="5" width="15.6263736263736" customWidth="1"/>
    <col min="6" max="6" width="14.8791208791209" customWidth="1"/>
  </cols>
  <sheetData>
    <row r="1" ht="37.5" customHeight="1" spans="1:6">
      <c r="A1" s="5" t="s">
        <v>119</v>
      </c>
      <c r="B1" s="5"/>
      <c r="C1" s="5"/>
      <c r="D1" s="5"/>
      <c r="E1" s="5"/>
      <c r="F1" s="5"/>
    </row>
    <row r="2" ht="25.5" customHeight="1" spans="1:6">
      <c r="A2" s="68" t="str">
        <f>(部门基本情况表!A2)</f>
        <v>编报单位：万荣县解店镇人民政府</v>
      </c>
      <c r="B2" s="68"/>
      <c r="C2" s="68"/>
      <c r="F2" s="41" t="s">
        <v>1</v>
      </c>
    </row>
    <row r="3" ht="31.5" customHeight="1" spans="1:6">
      <c r="A3" s="69" t="s">
        <v>120</v>
      </c>
      <c r="B3" s="144"/>
      <c r="C3" s="70"/>
      <c r="D3" s="71" t="s">
        <v>105</v>
      </c>
      <c r="E3" s="71" t="s">
        <v>106</v>
      </c>
      <c r="F3" s="71" t="s">
        <v>107</v>
      </c>
    </row>
    <row r="4" ht="34.5" customHeight="1" spans="1:6">
      <c r="A4" s="72" t="s">
        <v>71</v>
      </c>
      <c r="B4" s="19" t="s">
        <v>72</v>
      </c>
      <c r="C4" s="58" t="s">
        <v>121</v>
      </c>
      <c r="D4" s="71"/>
      <c r="E4" s="71"/>
      <c r="F4" s="71"/>
    </row>
    <row r="5" ht="31.5" customHeight="1" spans="1:6">
      <c r="A5" s="147"/>
      <c r="B5" s="145"/>
      <c r="C5" s="146" t="s">
        <v>64</v>
      </c>
      <c r="D5" s="136">
        <f>SUM(E5:F5)</f>
        <v>0</v>
      </c>
      <c r="E5" s="136">
        <f>SUM(E6:E22)</f>
        <v>0</v>
      </c>
      <c r="F5" s="136">
        <f>SUM(F6:F22)</f>
        <v>0</v>
      </c>
    </row>
    <row r="6" ht="31.5" customHeight="1" spans="1:6">
      <c r="A6" s="102"/>
      <c r="B6" s="102"/>
      <c r="C6" s="102"/>
      <c r="D6" s="136">
        <f t="shared" ref="D6:D22" si="0">SUM(E6:F6)</f>
        <v>0</v>
      </c>
      <c r="E6" s="136"/>
      <c r="F6" s="136"/>
    </row>
    <row r="7" ht="31.5" customHeight="1" spans="1:6">
      <c r="A7" s="102"/>
      <c r="B7" s="102"/>
      <c r="C7" s="102"/>
      <c r="D7" s="136">
        <f t="shared" si="0"/>
        <v>0</v>
      </c>
      <c r="E7" s="136"/>
      <c r="F7" s="136"/>
    </row>
    <row r="8" ht="31.5" customHeight="1" spans="1:6">
      <c r="A8" s="102"/>
      <c r="B8" s="102"/>
      <c r="C8" s="102"/>
      <c r="D8" s="136">
        <f t="shared" si="0"/>
        <v>0</v>
      </c>
      <c r="E8" s="136"/>
      <c r="F8" s="136"/>
    </row>
    <row r="9" ht="31.5" customHeight="1" spans="1:6">
      <c r="A9" s="102"/>
      <c r="B9" s="102"/>
      <c r="C9" s="102"/>
      <c r="D9" s="136">
        <f t="shared" si="0"/>
        <v>0</v>
      </c>
      <c r="E9" s="136"/>
      <c r="F9" s="136"/>
    </row>
    <row r="10" ht="31.5" customHeight="1" spans="1:6">
      <c r="A10" s="147"/>
      <c r="B10" s="145"/>
      <c r="C10" s="146"/>
      <c r="D10" s="136">
        <f t="shared" si="0"/>
        <v>0</v>
      </c>
      <c r="E10" s="136"/>
      <c r="F10" s="136"/>
    </row>
    <row r="11" ht="31.5" customHeight="1" spans="1:6">
      <c r="A11" s="147"/>
      <c r="B11" s="145"/>
      <c r="C11" s="146"/>
      <c r="D11" s="136">
        <f t="shared" si="0"/>
        <v>0</v>
      </c>
      <c r="E11" s="136"/>
      <c r="F11" s="136"/>
    </row>
    <row r="12" ht="31.5" customHeight="1" spans="1:6">
      <c r="A12" s="147"/>
      <c r="B12" s="145"/>
      <c r="C12" s="146"/>
      <c r="D12" s="136">
        <f t="shared" si="0"/>
        <v>0</v>
      </c>
      <c r="E12" s="136"/>
      <c r="F12" s="136"/>
    </row>
    <row r="13" ht="31.5" customHeight="1" spans="1:6">
      <c r="A13" s="147"/>
      <c r="B13" s="147"/>
      <c r="C13" s="147"/>
      <c r="D13" s="136">
        <f t="shared" si="0"/>
        <v>0</v>
      </c>
      <c r="E13" s="136"/>
      <c r="F13" s="136"/>
    </row>
    <row r="14" ht="31.5" customHeight="1" spans="1:6">
      <c r="A14" s="147"/>
      <c r="B14" s="147"/>
      <c r="C14" s="147"/>
      <c r="D14" s="136">
        <f t="shared" si="0"/>
        <v>0</v>
      </c>
      <c r="E14" s="136"/>
      <c r="F14" s="136"/>
    </row>
    <row r="15" ht="31.5" customHeight="1" spans="1:6">
      <c r="A15" s="147"/>
      <c r="B15" s="147"/>
      <c r="C15" s="147"/>
      <c r="D15" s="136">
        <f t="shared" si="0"/>
        <v>0</v>
      </c>
      <c r="E15" s="136"/>
      <c r="F15" s="136"/>
    </row>
    <row r="16" ht="31.5" customHeight="1" spans="1:6">
      <c r="A16" s="147"/>
      <c r="B16" s="147"/>
      <c r="C16" s="147"/>
      <c r="D16" s="136">
        <f t="shared" si="0"/>
        <v>0</v>
      </c>
      <c r="E16" s="136"/>
      <c r="F16" s="136"/>
    </row>
    <row r="17" ht="31.5" customHeight="1" spans="1:6">
      <c r="A17" s="147"/>
      <c r="B17" s="147"/>
      <c r="C17" s="147"/>
      <c r="D17" s="136">
        <f t="shared" si="0"/>
        <v>0</v>
      </c>
      <c r="E17" s="136"/>
      <c r="F17" s="136"/>
    </row>
    <row r="18" ht="31.5" customHeight="1" spans="1:6">
      <c r="A18" s="147"/>
      <c r="B18" s="147"/>
      <c r="C18" s="147"/>
      <c r="D18" s="136">
        <f t="shared" si="0"/>
        <v>0</v>
      </c>
      <c r="E18" s="136"/>
      <c r="F18" s="136"/>
    </row>
    <row r="19" ht="31.5" customHeight="1" spans="1:6">
      <c r="A19" s="147"/>
      <c r="B19" s="147"/>
      <c r="C19" s="147"/>
      <c r="D19" s="136">
        <f t="shared" si="0"/>
        <v>0</v>
      </c>
      <c r="E19" s="136"/>
      <c r="F19" s="136"/>
    </row>
    <row r="20" ht="31.5" customHeight="1" spans="1:6">
      <c r="A20" s="147"/>
      <c r="B20" s="147"/>
      <c r="C20" s="147"/>
      <c r="D20" s="136">
        <f t="shared" si="0"/>
        <v>0</v>
      </c>
      <c r="E20" s="136"/>
      <c r="F20" s="136"/>
    </row>
    <row r="21" ht="31.5" customHeight="1" spans="1:6">
      <c r="A21" s="147"/>
      <c r="B21" s="147"/>
      <c r="C21" s="147"/>
      <c r="D21" s="136">
        <f t="shared" si="0"/>
        <v>0</v>
      </c>
      <c r="E21" s="136"/>
      <c r="F21" s="136"/>
    </row>
    <row r="22" ht="31.5" customHeight="1" spans="1:6">
      <c r="A22" s="147"/>
      <c r="B22" s="147"/>
      <c r="C22" s="147"/>
      <c r="D22" s="136">
        <f t="shared" si="0"/>
        <v>0</v>
      </c>
      <c r="E22" s="136"/>
      <c r="F22" s="136"/>
    </row>
    <row r="23" customHeight="1" spans="2:4">
      <c r="B23" s="51"/>
      <c r="C23" s="51"/>
      <c r="D23" s="51"/>
    </row>
    <row r="24" customHeight="1" spans="2:3">
      <c r="B24" s="51"/>
      <c r="C24" s="51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865277777777778" right="0.865277777777778" top="1.0625" bottom="0.786805555555556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F40"/>
  <sheetViews>
    <sheetView showGridLines="0" showZeros="0" topLeftCell="A16" workbookViewId="0">
      <selection activeCell="C47" sqref="C47"/>
    </sheetView>
  </sheetViews>
  <sheetFormatPr defaultColWidth="11.8681318681319" defaultRowHeight="12.75" customHeight="1" outlineLevelCol="5"/>
  <cols>
    <col min="1" max="1" width="11.3736263736264" customWidth="1"/>
    <col min="2" max="2" width="17.1208791208791" customWidth="1"/>
    <col min="3" max="3" width="27.6263736263736" customWidth="1"/>
    <col min="4" max="4" width="15.6263736263736" customWidth="1"/>
    <col min="5" max="5" width="14" customWidth="1"/>
    <col min="6" max="6" width="13.8791208791209" customWidth="1"/>
  </cols>
  <sheetData>
    <row r="1" ht="36" customHeight="1" spans="1:6">
      <c r="A1" s="5" t="s">
        <v>122</v>
      </c>
      <c r="B1" s="5"/>
      <c r="C1" s="5"/>
      <c r="D1" s="5"/>
      <c r="E1" s="5"/>
      <c r="F1" s="5"/>
    </row>
    <row r="2" ht="28.5" customHeight="1" spans="1:6">
      <c r="A2" s="68" t="str">
        <f>(部门基本情况表!A2)</f>
        <v>编报单位：万荣县解店镇人民政府</v>
      </c>
      <c r="B2" s="68"/>
      <c r="C2" s="68"/>
      <c r="D2" s="68"/>
      <c r="F2" s="41" t="s">
        <v>1</v>
      </c>
    </row>
    <row r="3" ht="25.05" customHeight="1" spans="1:6">
      <c r="A3" s="69" t="s">
        <v>123</v>
      </c>
      <c r="B3" s="144"/>
      <c r="C3" s="70"/>
      <c r="D3" s="71" t="s">
        <v>105</v>
      </c>
      <c r="E3" s="71" t="s">
        <v>106</v>
      </c>
      <c r="F3" s="71" t="s">
        <v>107</v>
      </c>
    </row>
    <row r="4" ht="25.05" customHeight="1" spans="1:6">
      <c r="A4" s="72" t="s">
        <v>71</v>
      </c>
      <c r="B4" s="19" t="s">
        <v>72</v>
      </c>
      <c r="C4" s="58" t="s">
        <v>121</v>
      </c>
      <c r="D4" s="71"/>
      <c r="E4" s="71"/>
      <c r="F4" s="71"/>
    </row>
    <row r="5" ht="25.05" customHeight="1" spans="1:6">
      <c r="A5" s="145"/>
      <c r="B5" s="145"/>
      <c r="C5" s="146" t="s">
        <v>124</v>
      </c>
      <c r="D5" s="49">
        <f t="shared" ref="D5:D27" si="0">SUM(E5:F5)</f>
        <v>8063700</v>
      </c>
      <c r="E5" s="49">
        <f>SUM(E6:E23)</f>
        <v>4400500</v>
      </c>
      <c r="F5" s="49">
        <f>SUM(F6:F40)</f>
        <v>3663200</v>
      </c>
    </row>
    <row r="6" ht="32.4" customHeight="1" spans="1:6">
      <c r="A6" s="102" t="str">
        <f>'一般公共预算财政拨款基本及项目经济分类总表（八）'!A6</f>
        <v>2010301</v>
      </c>
      <c r="B6" s="102" t="str">
        <f>'一般公共预算财政拨款基本及项目经济分类总表（八）'!B6</f>
        <v>行政运行</v>
      </c>
      <c r="C6" s="102" t="str">
        <f>'一般公共预算财政拨款基本及项目经济分类总表（八）'!C6</f>
        <v>基本支出</v>
      </c>
      <c r="D6" s="49">
        <f t="shared" si="0"/>
        <v>3468500</v>
      </c>
      <c r="E6" s="49">
        <f>SUM('一般公共预算财政拨款基本及项目经济分类总表（八）'!E6)</f>
        <v>3468500</v>
      </c>
      <c r="F6" s="49"/>
    </row>
    <row r="7" ht="32.4" customHeight="1" spans="1:6">
      <c r="A7" s="102" t="str">
        <f>'一般公共预算财政拨款基本及项目经济分类总表（八）'!A7</f>
        <v>2080505</v>
      </c>
      <c r="B7" s="102" t="str">
        <f>'一般公共预算财政拨款基本及项目经济分类总表（八）'!B7</f>
        <v>机关事业单位基本养老保险缴费支出</v>
      </c>
      <c r="C7" s="102" t="str">
        <f>'一般公共预算财政拨款基本及项目经济分类总表（八）'!C7</f>
        <v>机关事业单位基本养老            保险缴费</v>
      </c>
      <c r="D7" s="49">
        <f t="shared" si="0"/>
        <v>395000</v>
      </c>
      <c r="E7" s="49">
        <f>SUM('一般公共预算财政拨款基本及项目经济分类总表（八）'!E7)</f>
        <v>395000</v>
      </c>
      <c r="F7" s="49"/>
    </row>
    <row r="8" ht="32.4" customHeight="1" spans="1:6">
      <c r="A8" s="102" t="str">
        <f>'一般公共预算财政拨款基本及项目经济分类总表（八）'!A8</f>
        <v>2089999</v>
      </c>
      <c r="B8" s="102" t="str">
        <f>'一般公共预算财政拨款基本及项目经济分类总表（八）'!B8</f>
        <v>其他社会保障和就业支出</v>
      </c>
      <c r="C8" s="102" t="str">
        <f>'一般公共预算财政拨款基本及项目经济分类总表（八）'!C8</f>
        <v>失业、工伤保险缴费</v>
      </c>
      <c r="D8" s="49">
        <f t="shared" si="0"/>
        <v>8300</v>
      </c>
      <c r="E8" s="49">
        <f>SUM('一般公共预算财政拨款基本及项目经济分类总表（八）'!E8)</f>
        <v>8300</v>
      </c>
      <c r="F8" s="49"/>
    </row>
    <row r="9" ht="32.4" customHeight="1" spans="1:6">
      <c r="A9" s="102" t="str">
        <f>'一般公共预算财政拨款基本及项目经济分类总表（八）'!A9</f>
        <v>2101101</v>
      </c>
      <c r="B9" s="102" t="str">
        <f>'一般公共预算财政拨款基本及项目经济分类总表（八）'!B9</f>
        <v>行政单位医疗</v>
      </c>
      <c r="C9" s="102" t="str">
        <f>'一般公共预算财政拨款基本及项目经济分类总表（八）'!C9</f>
        <v>职工基本医疗保险缴费</v>
      </c>
      <c r="D9" s="49">
        <f t="shared" si="0"/>
        <v>111800</v>
      </c>
      <c r="E9" s="49">
        <f>SUM('一般公共预算财政拨款基本及项目经济分类总表（八）'!E9)</f>
        <v>111800</v>
      </c>
      <c r="F9" s="49"/>
    </row>
    <row r="10" ht="32.4" customHeight="1" spans="1:6">
      <c r="A10" s="102" t="str">
        <f>'一般公共预算财政拨款基本及项目经济分类总表（八）'!A10</f>
        <v>2101102</v>
      </c>
      <c r="B10" s="102" t="str">
        <f>'一般公共预算财政拨款基本及项目经济分类总表（八）'!B10</f>
        <v>事业单位医疗</v>
      </c>
      <c r="C10" s="102" t="str">
        <f>'一般公共预算财政拨款基本及项目经济分类总表（八）'!C10</f>
        <v>职工基本医疗保险缴费</v>
      </c>
      <c r="D10" s="49">
        <f t="shared" si="0"/>
        <v>48700</v>
      </c>
      <c r="E10" s="49">
        <f>SUM('一般公共预算财政拨款基本及项目经济分类总表（八）'!E10)</f>
        <v>48700</v>
      </c>
      <c r="F10" s="49"/>
    </row>
    <row r="11" ht="32.4" customHeight="1" spans="1:6">
      <c r="A11" s="102" t="str">
        <f>'一般公共预算财政拨款基本及项目经济分类总表（八）'!A11</f>
        <v>2210201</v>
      </c>
      <c r="B11" s="102" t="str">
        <f>'一般公共预算财政拨款基本及项目经济分类总表（八）'!B11</f>
        <v>住房公积金</v>
      </c>
      <c r="C11" s="102" t="str">
        <f>'一般公共预算财政拨款基本及项目经济分类总表（八）'!C11</f>
        <v>住房公积金</v>
      </c>
      <c r="D11" s="49">
        <f t="shared" si="0"/>
        <v>282300</v>
      </c>
      <c r="E11" s="49">
        <f>SUM('一般公共预算财政拨款基本及项目经济分类总表（八）'!E11)</f>
        <v>282300</v>
      </c>
      <c r="F11" s="49"/>
    </row>
    <row r="12" ht="32.4" customHeight="1" spans="1:6">
      <c r="A12" s="102" t="str">
        <f>'一般公共预算财政拨款基本及项目经济分类总表（八）'!A12</f>
        <v>2080899</v>
      </c>
      <c r="B12" s="102" t="str">
        <f>'一般公共预算财政拨款基本及项目经济分类总表（八）'!B12</f>
        <v>其他优抚支出</v>
      </c>
      <c r="C12" s="102" t="str">
        <f>'一般公共预算财政拨款基本及项目经济分类总表（八）'!C12</f>
        <v>遗属及其他优抚人员支出</v>
      </c>
      <c r="D12" s="49">
        <f t="shared" si="0"/>
        <v>85900</v>
      </c>
      <c r="E12" s="49">
        <f>SUM('一般公共预算财政拨款基本及项目经济分类总表（八）'!E12)</f>
        <v>85900</v>
      </c>
      <c r="F12" s="49">
        <f>SUM('一般公共预算财政拨款基本及项目经济分类总表（八）'!F12)</f>
        <v>0</v>
      </c>
    </row>
    <row r="13" ht="32.4" customHeight="1" spans="1:6">
      <c r="A13" s="102" t="str">
        <f>'一般公共预算财政拨款基本及项目经济分类总表（八）'!A13</f>
        <v>2130705</v>
      </c>
      <c r="B13" s="102" t="str">
        <f>'一般公共预算财政拨款基本及项目经济分类总表（八）'!B13</f>
        <v>对村民委员会和村党支部的补助</v>
      </c>
      <c r="C13" s="102" t="str">
        <f>'一般公共预算财政拨款基本及项目经济分类总表（八）'!C13</f>
        <v>村级转移支付</v>
      </c>
      <c r="D13" s="49">
        <f t="shared" si="0"/>
        <v>2575000</v>
      </c>
      <c r="E13" s="49">
        <f>SUM('一般公共预算财政拨款基本及项目经济分类总表（八）'!E13)</f>
        <v>0</v>
      </c>
      <c r="F13" s="49">
        <f>SUM('一般公共预算财政拨款基本及项目经济分类总表（八）'!F13)</f>
        <v>2575000</v>
      </c>
    </row>
    <row r="14" ht="32.4" customHeight="1" spans="1:6">
      <c r="A14" s="102" t="str">
        <f>'一般公共预算财政拨款基本及项目经济分类总表（八）'!A14</f>
        <v>2010107</v>
      </c>
      <c r="B14" s="102" t="str">
        <f>'一般公共预算财政拨款基本及项目经济分类总表（八）'!B14</f>
        <v>人大代表履职能力提升</v>
      </c>
      <c r="C14" s="102" t="str">
        <f>'一般公共预算财政拨款基本及项目经济分类总表（八）'!C14</f>
        <v>乡无固定收入代表履职补贴</v>
      </c>
      <c r="D14" s="49">
        <f t="shared" si="0"/>
        <v>22000</v>
      </c>
      <c r="E14" s="49">
        <f>SUM('一般公共预算财政拨款基本及项目经济分类总表（八）'!E14)</f>
        <v>0</v>
      </c>
      <c r="F14" s="49">
        <f>SUM('一般公共预算财政拨款基本及项目经济分类总表（八）'!F14)</f>
        <v>22000</v>
      </c>
    </row>
    <row r="15" ht="32.4" customHeight="1" spans="1:6">
      <c r="A15" s="102" t="str">
        <f>'一般公共预算财政拨款基本及项目经济分类总表（八）'!A15</f>
        <v>2010108</v>
      </c>
      <c r="B15" s="102" t="str">
        <f>'一般公共预算财政拨款基本及项目经济分类总表（八）'!B15</f>
        <v>代表工作</v>
      </c>
      <c r="C15" s="102" t="str">
        <f>'一般公共预算财政拨款基本及项目经济分类总表（八）'!C15</f>
        <v>乡代表换届选举费</v>
      </c>
      <c r="D15" s="49">
        <f t="shared" si="0"/>
        <v>9300</v>
      </c>
      <c r="E15" s="49"/>
      <c r="F15" s="49">
        <f>SUM('一般公共预算财政拨款基本及项目经济分类总表（八）'!F15)</f>
        <v>9300</v>
      </c>
    </row>
    <row r="16" ht="32.4" customHeight="1" spans="1:6">
      <c r="A16" s="102" t="str">
        <f>'一般公共预算财政拨款基本及项目经济分类总表（八）'!A16</f>
        <v>2010108</v>
      </c>
      <c r="B16" s="102" t="str">
        <f>'一般公共预算财政拨款基本及项目经济分类总表（八）'!B16</f>
        <v>代表工作</v>
      </c>
      <c r="C16" s="102" t="str">
        <f>'一般公共预算财政拨款基本及项目经济分类总表（八）'!C16</f>
        <v>乡代表活动费用</v>
      </c>
      <c r="D16" s="49">
        <f t="shared" si="0"/>
        <v>33500</v>
      </c>
      <c r="E16" s="49"/>
      <c r="F16" s="49">
        <f>SUM('一般公共预算财政拨款基本及项目经济分类总表（八）'!F16)</f>
        <v>33500</v>
      </c>
    </row>
    <row r="17" ht="32.4" customHeight="1" spans="1:6">
      <c r="A17" s="102" t="str">
        <f>'一般公共预算财政拨款基本及项目经济分类总表（八）'!A17</f>
        <v>2010108</v>
      </c>
      <c r="B17" s="102" t="str">
        <f>'一般公共预算财政拨款基本及项目经济分类总表（八）'!B17</f>
        <v>代表工作</v>
      </c>
      <c r="C17" s="102" t="str">
        <f>'一般公共预算财政拨款基本及项目经济分类总表（八）'!C17</f>
        <v>乡人大代表联络室（点）运转费用</v>
      </c>
      <c r="D17" s="49">
        <f t="shared" si="0"/>
        <v>16000</v>
      </c>
      <c r="E17" s="49"/>
      <c r="F17" s="49">
        <f>SUM('一般公共预算财政拨款基本及项目经济分类总表（八）'!F17)</f>
        <v>16000</v>
      </c>
    </row>
    <row r="18" ht="32.4" customHeight="1" spans="1:6">
      <c r="A18" s="102" t="str">
        <f>'一般公共预算财政拨款基本及项目经济分类总表（八）'!A18</f>
        <v>2010302</v>
      </c>
      <c r="B18" s="102" t="str">
        <f>'一般公共预算财政拨款基本及项目经济分类总表（八）'!B18</f>
        <v>一般行政管理事务</v>
      </c>
      <c r="C18" s="102" t="str">
        <f>'一般公共预算财政拨款基本及项目经济分类总表（八）'!C18</f>
        <v>乡镇机关食堂补助资金</v>
      </c>
      <c r="D18" s="49">
        <f t="shared" si="0"/>
        <v>66100</v>
      </c>
      <c r="E18" s="49"/>
      <c r="F18" s="49">
        <f>SUM('一般公共预算财政拨款基本及项目经济分类总表（八）'!F18)</f>
        <v>66100</v>
      </c>
    </row>
    <row r="19" ht="32.4" customHeight="1" spans="1:6">
      <c r="A19" s="102" t="str">
        <f>'一般公共预算财政拨款基本及项目经济分类总表（八）'!A19</f>
        <v>2010302</v>
      </c>
      <c r="B19" s="102" t="str">
        <f>'一般公共预算财政拨款基本及项目经济分类总表（八）'!B19</f>
        <v>一般行政管理事务</v>
      </c>
      <c r="C19" s="102" t="str">
        <f>'一般公共预算财政拨款基本及项目经济分类总表（八）'!C19</f>
        <v>解店镇异地交流任职干部租赁费</v>
      </c>
      <c r="D19" s="49">
        <f t="shared" si="0"/>
        <v>16000</v>
      </c>
      <c r="E19" s="49"/>
      <c r="F19" s="49">
        <f>SUM('一般公共预算财政拨款基本及项目经济分类总表（八）'!F19)</f>
        <v>16000</v>
      </c>
    </row>
    <row r="20" ht="32.4" customHeight="1" spans="1:6">
      <c r="A20" s="102" t="str">
        <f>'一般公共预算财政拨款基本及项目经济分类总表（八）'!A20</f>
        <v>2130126</v>
      </c>
      <c r="B20" s="102" t="str">
        <f>'一般公共预算财政拨款基本及项目经济分类总表（八）'!B20</f>
        <v>农村社会事业</v>
      </c>
      <c r="C20" s="102" t="str">
        <f>'一般公共预算财政拨款基本及项目经济分类总表（八）'!C20</f>
        <v>综治村巡逻经费</v>
      </c>
      <c r="D20" s="49">
        <f t="shared" si="0"/>
        <v>126000</v>
      </c>
      <c r="E20" s="49"/>
      <c r="F20" s="49">
        <f>SUM('一般公共预算财政拨款基本及项目经济分类总表（八）'!F20)</f>
        <v>126000</v>
      </c>
    </row>
    <row r="21" ht="32.4" customHeight="1" spans="1:6">
      <c r="A21" s="102" t="str">
        <f>'一般公共预算财政拨款基本及项目经济分类总表（八）'!A21</f>
        <v>2130126</v>
      </c>
      <c r="B21" s="102" t="str">
        <f>'一般公共预算财政拨款基本及项目经济分类总表（八）'!B21</f>
        <v>农村社会事业</v>
      </c>
      <c r="C21" s="102" t="str">
        <f>'一般公共预算财政拨款基本及项目经济分类总表（八）'!C21</f>
        <v>美丽乡村环境卫生整治</v>
      </c>
      <c r="D21" s="49">
        <f t="shared" si="0"/>
        <v>240000</v>
      </c>
      <c r="E21" s="49"/>
      <c r="F21" s="49">
        <f>SUM('一般公共预算财政拨款基本及项目经济分类总表（八）'!F21)</f>
        <v>240000</v>
      </c>
    </row>
    <row r="22" ht="32.4" customHeight="1" spans="1:6">
      <c r="A22" s="102" t="str">
        <f>'一般公共预算财政拨款基本及项目经济分类总表（八）'!A22</f>
        <v>2010302</v>
      </c>
      <c r="B22" s="102" t="str">
        <f>'一般公共预算财政拨款基本及项目经济分类总表（八）'!B22</f>
        <v>一般行政管理事务</v>
      </c>
      <c r="C22" s="102" t="str">
        <f>'一般公共预算财政拨款基本及项目经济分类总表（八）'!C22</f>
        <v>北解村环岛租金</v>
      </c>
      <c r="D22" s="49">
        <f t="shared" si="0"/>
        <v>4200</v>
      </c>
      <c r="E22" s="49"/>
      <c r="F22" s="49">
        <f>SUM('一般公共预算财政拨款基本及项目经济分类总表（八）'!F22)</f>
        <v>4200</v>
      </c>
    </row>
    <row r="23" ht="32.4" customHeight="1" spans="1:6">
      <c r="A23" s="102" t="str">
        <f>'一般公共预算财政拨款基本及项目经济分类总表（八）'!A23</f>
        <v>2010302</v>
      </c>
      <c r="B23" s="102" t="str">
        <f>'一般公共预算财政拨款基本及项目经济分类总表（八）'!B23</f>
        <v>一般行政管理事务</v>
      </c>
      <c r="C23" s="102" t="str">
        <f>'一般公共预算财政拨款基本及项目经济分类总表（八）'!C23</f>
        <v>解店镇乡镇管理事务</v>
      </c>
      <c r="D23" s="49">
        <f t="shared" si="0"/>
        <v>99000</v>
      </c>
      <c r="E23" s="49"/>
      <c r="F23" s="49">
        <f>SUM('一般公共预算财政拨款基本及项目经济分类总表（八）'!F23)</f>
        <v>99000</v>
      </c>
    </row>
    <row r="24" ht="32.4" customHeight="1" spans="1:6">
      <c r="A24" s="102" t="str">
        <f>'一般公共预算财政拨款基本及项目经济分类总表（八）'!A24</f>
        <v>2080899</v>
      </c>
      <c r="B24" s="102" t="str">
        <f>'一般公共预算财政拨款基本及项目经济分类总表（八）'!B24</f>
        <v>其他优抚支出</v>
      </c>
      <c r="C24" s="102" t="str">
        <f>'一般公共预算财政拨款基本及项目经济分类总表（八）'!C24</f>
        <v>农村离任“两委”主干补贴</v>
      </c>
      <c r="D24" s="49">
        <f t="shared" si="0"/>
        <v>79300</v>
      </c>
      <c r="E24" s="49"/>
      <c r="F24" s="49">
        <f>SUM('一般公共预算财政拨款基本及项目经济分类总表（八）'!F24)</f>
        <v>79300</v>
      </c>
    </row>
    <row r="25" ht="32.4" customHeight="1" spans="1:6">
      <c r="A25" s="102" t="str">
        <f>'一般公共预算财政拨款基本及项目经济分类总表（八）'!A25</f>
        <v>2130126</v>
      </c>
      <c r="B25" s="102" t="str">
        <f>'一般公共预算财政拨款基本及项目经济分类总表（八）'!B25</f>
        <v>农村社会事业</v>
      </c>
      <c r="C25" s="102" t="str">
        <f>'一般公共预算财政拨款基本及项目经济分类总表（八）'!C25</f>
        <v>解店镇环卫车运行费用</v>
      </c>
      <c r="D25" s="49">
        <f t="shared" si="0"/>
        <v>200000</v>
      </c>
      <c r="E25" s="49"/>
      <c r="F25" s="49">
        <f>SUM('一般公共预算财政拨款基本及项目经济分类总表（八）'!F25)</f>
        <v>200000</v>
      </c>
    </row>
    <row r="26" ht="32.4" customHeight="1" spans="1:6">
      <c r="A26" s="102" t="str">
        <f>'一般公共预算财政拨款基本及项目经济分类总表（八）'!A26</f>
        <v>2130199</v>
      </c>
      <c r="B26" s="102" t="str">
        <f>'一般公共预算财政拨款基本及项目经济分类总表（八）'!B26</f>
        <v>其他农业农村支出</v>
      </c>
      <c r="C26" s="102" t="str">
        <f>'一般公共预算财政拨款基本及项目经济分类总表（八）'!C26</f>
        <v>解店镇南中街等项目建设地面构造物赔偿</v>
      </c>
      <c r="D26" s="49">
        <f t="shared" si="0"/>
        <v>126800</v>
      </c>
      <c r="E26" s="49"/>
      <c r="F26" s="49">
        <f>SUM('一般公共预算财政拨款基本及项目经济分类总表（八）'!F26)</f>
        <v>126800</v>
      </c>
    </row>
    <row r="27" ht="32.4" customHeight="1" spans="1:6">
      <c r="A27" s="102" t="str">
        <f>'一般公共预算财政拨款基本及项目经济分类总表（八）'!A27</f>
        <v>2100410</v>
      </c>
      <c r="B27" s="102" t="str">
        <f>'一般公共预算财政拨款基本及项目经济分类总表（八）'!B27</f>
        <v>突发公共卫生事件应急处理</v>
      </c>
      <c r="C27" s="102" t="str">
        <f>'一般公共预算财政拨款基本及项目经济分类总表（八）'!C27</f>
        <v>解店镇疫情防控项目</v>
      </c>
      <c r="D27" s="49">
        <f t="shared" si="0"/>
        <v>50000</v>
      </c>
      <c r="E27" s="49"/>
      <c r="F27" s="49">
        <f>SUM('一般公共预算财政拨款基本及项目经济分类总表（八）'!F27)</f>
        <v>50000</v>
      </c>
    </row>
    <row r="28" ht="32.4" customHeight="1" spans="1:6">
      <c r="A28" s="102"/>
      <c r="B28" s="102"/>
      <c r="C28" s="102"/>
      <c r="D28" s="49"/>
      <c r="E28" s="49"/>
      <c r="F28" s="49"/>
    </row>
    <row r="29" ht="32.4" customHeight="1" spans="1:6">
      <c r="A29" s="102"/>
      <c r="B29" s="102"/>
      <c r="C29" s="102"/>
      <c r="D29" s="49"/>
      <c r="E29" s="49"/>
      <c r="F29" s="49"/>
    </row>
    <row r="30" ht="32.4" customHeight="1" spans="1:6">
      <c r="A30" s="102"/>
      <c r="B30" s="102"/>
      <c r="C30" s="102"/>
      <c r="D30" s="49"/>
      <c r="E30" s="49"/>
      <c r="F30" s="49"/>
    </row>
    <row r="31" ht="32.4" customHeight="1" spans="1:6">
      <c r="A31" s="102"/>
      <c r="B31" s="102"/>
      <c r="C31" s="102"/>
      <c r="D31" s="49"/>
      <c r="E31" s="49"/>
      <c r="F31" s="49"/>
    </row>
    <row r="32" ht="32.4" customHeight="1" spans="1:6">
      <c r="A32" s="102"/>
      <c r="B32" s="102"/>
      <c r="C32" s="102"/>
      <c r="D32" s="49"/>
      <c r="E32" s="49"/>
      <c r="F32" s="49"/>
    </row>
    <row r="33" ht="32.4" customHeight="1" spans="1:6">
      <c r="A33" s="102"/>
      <c r="B33" s="102"/>
      <c r="C33" s="102"/>
      <c r="D33" s="49"/>
      <c r="E33" s="49"/>
      <c r="F33" s="49"/>
    </row>
    <row r="34" ht="32.4" customHeight="1" spans="1:6">
      <c r="A34" s="102"/>
      <c r="B34" s="102"/>
      <c r="C34" s="102"/>
      <c r="D34" s="49"/>
      <c r="E34" s="49"/>
      <c r="F34" s="49"/>
    </row>
    <row r="35" ht="32.4" customHeight="1" spans="1:6">
      <c r="A35" s="102"/>
      <c r="B35" s="102"/>
      <c r="C35" s="102"/>
      <c r="D35" s="49"/>
      <c r="E35" s="49"/>
      <c r="F35" s="49"/>
    </row>
    <row r="36" ht="32.4" customHeight="1" spans="1:6">
      <c r="A36" s="102"/>
      <c r="B36" s="102"/>
      <c r="C36" s="102"/>
      <c r="D36" s="49"/>
      <c r="E36" s="49"/>
      <c r="F36" s="49"/>
    </row>
    <row r="37" ht="32.4" customHeight="1" spans="1:6">
      <c r="A37" s="102"/>
      <c r="B37" s="102"/>
      <c r="C37" s="102"/>
      <c r="D37" s="49"/>
      <c r="E37" s="49"/>
      <c r="F37" s="49"/>
    </row>
    <row r="38" ht="32.4" customHeight="1" spans="1:6">
      <c r="A38" s="102"/>
      <c r="B38" s="102"/>
      <c r="C38" s="102"/>
      <c r="D38" s="49"/>
      <c r="E38" s="49"/>
      <c r="F38" s="49"/>
    </row>
    <row r="39" ht="32.4" customHeight="1" spans="1:6">
      <c r="A39" s="102"/>
      <c r="B39" s="102"/>
      <c r="C39" s="102"/>
      <c r="D39" s="49"/>
      <c r="E39" s="49"/>
      <c r="F39" s="49"/>
    </row>
    <row r="40" ht="32.4" customHeight="1" spans="1:6">
      <c r="A40" s="102"/>
      <c r="B40" s="102"/>
      <c r="C40" s="102"/>
      <c r="D40" s="49"/>
      <c r="E40" s="49"/>
      <c r="F40" s="49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D31"/>
  <sheetViews>
    <sheetView showGridLines="0" showZeros="0" workbookViewId="0">
      <selection activeCell="D14" sqref="D14"/>
    </sheetView>
  </sheetViews>
  <sheetFormatPr defaultColWidth="11.8681318681319" defaultRowHeight="12.75" customHeight="1" outlineLevelCol="3"/>
  <cols>
    <col min="1" max="1" width="35" style="51" customWidth="1"/>
    <col min="2" max="2" width="16.5054945054945" style="51" customWidth="1"/>
    <col min="3" max="3" width="31" style="51" customWidth="1"/>
    <col min="4" max="4" width="17.5054945054945" style="51" customWidth="1"/>
    <col min="5" max="16384" width="9.12087912087912" style="51"/>
  </cols>
  <sheetData>
    <row r="1" ht="36" customHeight="1" spans="1:4">
      <c r="A1" s="5" t="s">
        <v>125</v>
      </c>
      <c r="B1" s="5"/>
      <c r="C1" s="5"/>
      <c r="D1" s="5"/>
    </row>
    <row r="2" ht="22.5" customHeight="1" spans="1:4">
      <c r="A2" s="68" t="str">
        <f>(部门基本情况表!A2)</f>
        <v>编报单位：万荣县解店镇人民政府</v>
      </c>
      <c r="B2" s="68"/>
      <c r="C2" s="68"/>
      <c r="D2" s="129" t="s">
        <v>1</v>
      </c>
    </row>
    <row r="3" ht="39.75" customHeight="1" spans="1:4">
      <c r="A3" s="42" t="s">
        <v>126</v>
      </c>
      <c r="B3" s="42" t="s">
        <v>127</v>
      </c>
      <c r="C3" s="42" t="s">
        <v>126</v>
      </c>
      <c r="D3" s="42" t="s">
        <v>127</v>
      </c>
    </row>
    <row r="4" ht="21.6" customHeight="1" spans="1:4">
      <c r="A4" s="130" t="s">
        <v>64</v>
      </c>
      <c r="B4" s="131">
        <f>SUM(B5+B15+B21+D5)</f>
        <v>4400500</v>
      </c>
      <c r="C4" s="132"/>
      <c r="D4" s="133"/>
    </row>
    <row r="5" ht="21.6" customHeight="1" spans="1:4">
      <c r="A5" s="134" t="s">
        <v>128</v>
      </c>
      <c r="B5" s="135">
        <f>SUM(B6:B14)</f>
        <v>3752500</v>
      </c>
      <c r="C5" s="134" t="s">
        <v>129</v>
      </c>
      <c r="D5" s="136">
        <f>SUM(D6+D23+D26)</f>
        <v>559300</v>
      </c>
    </row>
    <row r="6" ht="21.6" customHeight="1" spans="1:4">
      <c r="A6" s="134" t="s">
        <v>130</v>
      </c>
      <c r="B6" s="135">
        <v>1456500</v>
      </c>
      <c r="C6" s="134" t="s">
        <v>131</v>
      </c>
      <c r="D6" s="136">
        <f>SUM(D7:D22)</f>
        <v>343400</v>
      </c>
    </row>
    <row r="7" ht="21.6" customHeight="1" spans="1:4">
      <c r="A7" s="134" t="s">
        <v>132</v>
      </c>
      <c r="B7" s="135">
        <v>999000</v>
      </c>
      <c r="C7" s="134" t="s">
        <v>133</v>
      </c>
      <c r="D7" s="136">
        <v>52000</v>
      </c>
    </row>
    <row r="8" ht="21.6" customHeight="1" spans="1:4">
      <c r="A8" s="137" t="s">
        <v>134</v>
      </c>
      <c r="B8" s="135">
        <v>334400</v>
      </c>
      <c r="C8" s="134" t="s">
        <v>135</v>
      </c>
      <c r="D8" s="136">
        <v>10000</v>
      </c>
    </row>
    <row r="9" ht="21.6" customHeight="1" spans="1:4">
      <c r="A9" s="138" t="s">
        <v>136</v>
      </c>
      <c r="B9" s="135">
        <v>82900</v>
      </c>
      <c r="C9" s="134" t="s">
        <v>137</v>
      </c>
      <c r="D9" s="136">
        <v>2000</v>
      </c>
    </row>
    <row r="10" ht="21.6" customHeight="1" spans="1:4">
      <c r="A10" s="138" t="s">
        <v>138</v>
      </c>
      <c r="B10" s="135">
        <v>410600</v>
      </c>
      <c r="C10" s="138" t="s">
        <v>139</v>
      </c>
      <c r="D10" s="136">
        <v>3000</v>
      </c>
    </row>
    <row r="11" ht="21.6" customHeight="1" spans="1:4">
      <c r="A11" s="138" t="s">
        <v>140</v>
      </c>
      <c r="B11" s="135">
        <v>166800</v>
      </c>
      <c r="C11" s="138" t="s">
        <v>141</v>
      </c>
      <c r="D11" s="136">
        <v>7000</v>
      </c>
    </row>
    <row r="12" ht="21.6" customHeight="1" spans="1:4">
      <c r="A12" s="138" t="s">
        <v>142</v>
      </c>
      <c r="B12" s="135">
        <v>8800</v>
      </c>
      <c r="C12" s="138" t="s">
        <v>143</v>
      </c>
      <c r="D12" s="136">
        <v>5000</v>
      </c>
    </row>
    <row r="13" ht="21.6" customHeight="1" spans="1:4">
      <c r="A13" s="137" t="s">
        <v>144</v>
      </c>
      <c r="B13" s="135">
        <v>293500</v>
      </c>
      <c r="C13" s="138" t="s">
        <v>145</v>
      </c>
      <c r="D13" s="136"/>
    </row>
    <row r="14" ht="21.6" customHeight="1" spans="1:4">
      <c r="A14" s="137" t="s">
        <v>146</v>
      </c>
      <c r="B14" s="135"/>
      <c r="C14" s="138" t="s">
        <v>147</v>
      </c>
      <c r="D14" s="136"/>
    </row>
    <row r="15" ht="21.6" customHeight="1" spans="1:4">
      <c r="A15" s="138" t="s">
        <v>148</v>
      </c>
      <c r="B15" s="135">
        <v>85900</v>
      </c>
      <c r="C15" s="138" t="s">
        <v>149</v>
      </c>
      <c r="D15" s="136">
        <v>3000</v>
      </c>
    </row>
    <row r="16" ht="21.6" customHeight="1" spans="1:4">
      <c r="A16" s="138" t="s">
        <v>150</v>
      </c>
      <c r="B16" s="136"/>
      <c r="C16" s="139" t="s">
        <v>151</v>
      </c>
      <c r="D16" s="136"/>
    </row>
    <row r="17" ht="21.6" customHeight="1" spans="1:4">
      <c r="A17" s="138" t="s">
        <v>152</v>
      </c>
      <c r="B17" s="136"/>
      <c r="C17" s="139" t="s">
        <v>153</v>
      </c>
      <c r="D17" s="136"/>
    </row>
    <row r="18" ht="21.6" customHeight="1" spans="1:4">
      <c r="A18" s="138" t="s">
        <v>154</v>
      </c>
      <c r="B18" s="136"/>
      <c r="C18" s="138" t="s">
        <v>155</v>
      </c>
      <c r="D18" s="136">
        <v>30000</v>
      </c>
    </row>
    <row r="19" ht="21.6" customHeight="1" spans="1:4">
      <c r="A19" s="138" t="s">
        <v>156</v>
      </c>
      <c r="B19" s="136">
        <v>85900</v>
      </c>
      <c r="C19" s="138" t="s">
        <v>157</v>
      </c>
      <c r="D19" s="136"/>
    </row>
    <row r="20" ht="21.6" customHeight="1" spans="1:4">
      <c r="A20" s="138" t="s">
        <v>158</v>
      </c>
      <c r="B20" s="136"/>
      <c r="C20" s="138" t="s">
        <v>159</v>
      </c>
      <c r="D20" s="136">
        <v>17200</v>
      </c>
    </row>
    <row r="21" ht="21.6" customHeight="1" spans="1:4">
      <c r="A21" s="137" t="s">
        <v>160</v>
      </c>
      <c r="B21" s="136">
        <f>SUM(B22:B24)</f>
        <v>2800</v>
      </c>
      <c r="C21" s="137" t="s">
        <v>161</v>
      </c>
      <c r="D21" s="136"/>
    </row>
    <row r="22" ht="21.6" customHeight="1" spans="1:4">
      <c r="A22" s="137" t="s">
        <v>162</v>
      </c>
      <c r="B22" s="136">
        <v>2800</v>
      </c>
      <c r="C22" s="137" t="s">
        <v>163</v>
      </c>
      <c r="D22" s="136">
        <v>214200</v>
      </c>
    </row>
    <row r="23" ht="21.6" customHeight="1" spans="1:4">
      <c r="A23" s="137" t="s">
        <v>164</v>
      </c>
      <c r="B23" s="136"/>
      <c r="C23" s="138" t="s">
        <v>165</v>
      </c>
      <c r="D23" s="140">
        <f>SUM(D24:D25)</f>
        <v>73300</v>
      </c>
    </row>
    <row r="24" ht="21.6" customHeight="1" spans="1:4">
      <c r="A24" s="137" t="s">
        <v>166</v>
      </c>
      <c r="B24" s="136"/>
      <c r="C24" s="138" t="s">
        <v>167</v>
      </c>
      <c r="D24" s="141">
        <v>48900</v>
      </c>
    </row>
    <row r="25" ht="21.6" customHeight="1" spans="1:4">
      <c r="A25" s="138"/>
      <c r="B25" s="142"/>
      <c r="C25" s="137" t="s">
        <v>168</v>
      </c>
      <c r="D25" s="141">
        <v>24400</v>
      </c>
    </row>
    <row r="26" ht="21.6" customHeight="1" spans="1:4">
      <c r="A26" s="138"/>
      <c r="B26" s="142"/>
      <c r="C26" s="134" t="s">
        <v>169</v>
      </c>
      <c r="D26" s="140">
        <f>SUM(D27:D31)</f>
        <v>142600</v>
      </c>
    </row>
    <row r="27" ht="21.6" customHeight="1" spans="1:4">
      <c r="A27" s="138"/>
      <c r="B27" s="142"/>
      <c r="C27" s="134" t="s">
        <v>170</v>
      </c>
      <c r="D27" s="140">
        <v>12000</v>
      </c>
    </row>
    <row r="28" ht="21.6" customHeight="1" spans="1:4">
      <c r="A28" s="138"/>
      <c r="B28" s="142"/>
      <c r="C28" s="138" t="s">
        <v>171</v>
      </c>
      <c r="D28" s="140">
        <v>30000</v>
      </c>
    </row>
    <row r="29" ht="21.6" customHeight="1" spans="1:4">
      <c r="A29" s="138"/>
      <c r="B29" s="142"/>
      <c r="C29" s="138" t="s">
        <v>172</v>
      </c>
      <c r="D29" s="140">
        <v>10000</v>
      </c>
    </row>
    <row r="30" ht="21.6" customHeight="1" spans="1:4">
      <c r="A30" s="138"/>
      <c r="B30" s="142"/>
      <c r="C30" s="138" t="s">
        <v>173</v>
      </c>
      <c r="D30" s="140">
        <v>75600</v>
      </c>
    </row>
    <row r="31" ht="21.6" customHeight="1" spans="1:4">
      <c r="A31" s="134"/>
      <c r="B31" s="143"/>
      <c r="C31" s="138" t="s">
        <v>174</v>
      </c>
      <c r="D31" s="136">
        <v>15000</v>
      </c>
    </row>
  </sheetData>
  <mergeCells count="3">
    <mergeCell ref="A1:D1"/>
    <mergeCell ref="A2:C2"/>
    <mergeCell ref="B4:D4"/>
  </mergeCells>
  <printOptions horizontalCentered="1" verticalCentered="1"/>
  <pageMargins left="0.865277777777778" right="0.865277777777778" top="1.0625" bottom="0.786805555555556" header="0.510416666666667" footer="0.27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Y29"/>
  <sheetViews>
    <sheetView workbookViewId="0">
      <pane xSplit="6" ySplit="5" topLeftCell="G21" activePane="bottomRight" state="frozen"/>
      <selection/>
      <selection pane="topRight"/>
      <selection pane="bottomLeft"/>
      <selection pane="bottomRight" activeCell="M23" sqref="M23"/>
    </sheetView>
  </sheetViews>
  <sheetFormatPr defaultColWidth="11.8681318681319" defaultRowHeight="12.75" customHeight="1"/>
  <cols>
    <col min="1" max="1" width="12.1208791208791" style="91" customWidth="1"/>
    <col min="2" max="2" width="17.3736263736264" style="91" customWidth="1"/>
    <col min="3" max="3" width="27.3736263736264" style="91" customWidth="1"/>
    <col min="4" max="4" width="14.3736263736264" style="91" customWidth="1"/>
    <col min="5" max="6" width="13.5054945054945" style="91" customWidth="1"/>
    <col min="7" max="7" width="16" style="91" customWidth="1"/>
    <col min="8" max="8" width="13" style="91" customWidth="1"/>
    <col min="9" max="9" width="13.1208791208791" style="91" customWidth="1"/>
    <col min="10" max="10" width="12" style="91" customWidth="1"/>
    <col min="11" max="11" width="11.5054945054945" style="91" customWidth="1"/>
    <col min="12" max="12" width="12" style="91" customWidth="1"/>
    <col min="13" max="14" width="11.6263736263736" style="91" customWidth="1"/>
    <col min="15" max="16" width="11" style="91" customWidth="1"/>
    <col min="17" max="17" width="12.3736263736264" style="91" customWidth="1"/>
    <col min="18" max="18" width="11.8791208791209" style="91" customWidth="1"/>
    <col min="19" max="19" width="11.1208791208791" style="91" customWidth="1"/>
    <col min="20" max="20" width="10.8791208791209" style="91" customWidth="1"/>
    <col min="21" max="21" width="8.87912087912088" style="91" customWidth="1"/>
    <col min="22" max="22" width="9" style="91" customWidth="1"/>
    <col min="23" max="23" width="9.50549450549451" style="91" customWidth="1"/>
    <col min="24" max="24" width="8.50549450549451" style="91" customWidth="1"/>
    <col min="25" max="25" width="10.5054945054945" style="91" customWidth="1"/>
    <col min="26" max="26" width="10.1208791208791" style="91" customWidth="1"/>
    <col min="27" max="27" width="8" style="91" customWidth="1"/>
    <col min="28" max="28" width="10.3736263736264" style="91" customWidth="1"/>
    <col min="29" max="29" width="11.1208791208791" style="91" customWidth="1"/>
    <col min="30" max="30" width="10" style="91" customWidth="1"/>
    <col min="31" max="31" width="9.87912087912088" style="91" customWidth="1"/>
    <col min="32" max="32" width="9.37362637362637" style="91" customWidth="1"/>
    <col min="33" max="33" width="8.37362637362637" style="91" customWidth="1"/>
    <col min="34" max="34" width="8.12087912087912" style="91" customWidth="1"/>
    <col min="35" max="38" width="9.62637362637363" style="91" customWidth="1"/>
    <col min="39" max="39" width="9.50549450549451" style="91" customWidth="1"/>
    <col min="40" max="40" width="9.62637362637363" style="91" customWidth="1"/>
    <col min="41" max="41" width="11.1208791208791" style="91" customWidth="1"/>
    <col min="42" max="42" width="13" style="91" customWidth="1"/>
    <col min="43" max="43" width="10.3736263736264" style="91" customWidth="1"/>
    <col min="44" max="44" width="8" style="91" customWidth="1"/>
    <col min="45" max="46" width="10.6263736263736" style="91" customWidth="1"/>
    <col min="47" max="47" width="8" style="91" customWidth="1"/>
    <col min="48" max="48" width="10.3736263736264" style="91" customWidth="1"/>
    <col min="49" max="49" width="9.62637362637363" style="91" customWidth="1"/>
    <col min="50" max="50" width="11.3736263736264" style="91" customWidth="1"/>
    <col min="51" max="51" width="10.1208791208791" style="91" customWidth="1"/>
    <col min="52" max="52" width="10.5054945054945" style="91" customWidth="1"/>
    <col min="53" max="54" width="10" style="91" customWidth="1"/>
    <col min="55" max="55" width="10.1208791208791" style="91" customWidth="1"/>
    <col min="56" max="56" width="10" style="91" customWidth="1"/>
    <col min="57" max="57" width="9.37362637362637" style="91" customWidth="1"/>
    <col min="58" max="58" width="10.1208791208791" style="91" customWidth="1"/>
    <col min="59" max="59" width="9.62637362637363" style="91" customWidth="1"/>
    <col min="60" max="60" width="7" style="91" customWidth="1"/>
    <col min="61" max="62" width="9.62637362637363" style="91" customWidth="1"/>
    <col min="63" max="63" width="8.62637362637363" style="91" customWidth="1"/>
    <col min="64" max="64" width="10.1208791208791" style="91" customWidth="1"/>
    <col min="65" max="65" width="11.8791208791209" style="91" customWidth="1"/>
    <col min="66" max="16384" width="9.12087912087912" style="91"/>
  </cols>
  <sheetData>
    <row r="1" ht="36" customHeight="1" spans="1:65">
      <c r="A1" s="92" t="s">
        <v>175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 t="s">
        <v>175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 t="s">
        <v>175</v>
      </c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</row>
    <row r="2" ht="28.5" customHeight="1" spans="1:65">
      <c r="A2" s="93" t="str">
        <f>(部门基本情况表!A2)</f>
        <v>编报单位：万荣县解店镇人民政府</v>
      </c>
      <c r="B2" s="93"/>
      <c r="C2" s="93"/>
      <c r="G2" s="107"/>
      <c r="Q2" s="107" t="s">
        <v>1</v>
      </c>
      <c r="R2" s="112" t="str">
        <f>部门基本情况表!A2</f>
        <v>编报单位：万荣县解店镇人民政府</v>
      </c>
      <c r="S2" s="112"/>
      <c r="T2" s="112"/>
      <c r="U2" s="112"/>
      <c r="V2" s="112"/>
      <c r="W2" s="112"/>
      <c r="AN2" s="118" t="s">
        <v>1</v>
      </c>
      <c r="AO2" s="118"/>
      <c r="AP2" s="119" t="str">
        <f>部门基本情况表!A2</f>
        <v>编报单位：万荣县解店镇人民政府</v>
      </c>
      <c r="AQ2" s="120"/>
      <c r="AR2" s="120"/>
      <c r="AS2" s="120"/>
      <c r="AT2" s="120"/>
      <c r="AU2" s="120"/>
      <c r="AV2" s="120"/>
      <c r="BJ2" s="126"/>
      <c r="BK2" s="118" t="s">
        <v>1</v>
      </c>
      <c r="BL2" s="118"/>
      <c r="BM2" s="118"/>
    </row>
    <row r="3" s="88" customFormat="1" ht="41.25" customHeight="1" spans="1:65">
      <c r="A3" s="94" t="s">
        <v>4</v>
      </c>
      <c r="B3" s="94"/>
      <c r="C3" s="94"/>
      <c r="D3" s="95" t="s">
        <v>105</v>
      </c>
      <c r="E3" s="95" t="s">
        <v>106</v>
      </c>
      <c r="F3" s="95" t="s">
        <v>107</v>
      </c>
      <c r="G3" s="105" t="s">
        <v>176</v>
      </c>
      <c r="H3" s="105" t="s">
        <v>177</v>
      </c>
      <c r="I3" s="109" t="s">
        <v>178</v>
      </c>
      <c r="J3" s="110"/>
      <c r="K3" s="110"/>
      <c r="L3" s="110"/>
      <c r="M3" s="109" t="s">
        <v>179</v>
      </c>
      <c r="N3" s="110"/>
      <c r="O3" s="111"/>
      <c r="P3" s="103" t="s">
        <v>86</v>
      </c>
      <c r="Q3" s="103" t="s">
        <v>180</v>
      </c>
      <c r="R3" s="113" t="s">
        <v>181</v>
      </c>
      <c r="S3" s="94" t="s">
        <v>182</v>
      </c>
      <c r="T3" s="94"/>
      <c r="U3" s="94"/>
      <c r="V3" s="94"/>
      <c r="W3" s="94"/>
      <c r="X3" s="94"/>
      <c r="Y3" s="94"/>
      <c r="Z3" s="94"/>
      <c r="AA3" s="114" t="s">
        <v>182</v>
      </c>
      <c r="AB3" s="115"/>
      <c r="AC3" s="115"/>
      <c r="AD3" s="116"/>
      <c r="AE3" s="94" t="s">
        <v>183</v>
      </c>
      <c r="AF3" s="94" t="s">
        <v>184</v>
      </c>
      <c r="AG3" s="117" t="s">
        <v>185</v>
      </c>
      <c r="AH3" s="115"/>
      <c r="AI3" s="116"/>
      <c r="AJ3" s="94" t="s">
        <v>186</v>
      </c>
      <c r="AK3" s="94"/>
      <c r="AL3" s="94" t="s">
        <v>187</v>
      </c>
      <c r="AM3" s="94" t="s">
        <v>188</v>
      </c>
      <c r="AN3" s="94" t="s">
        <v>189</v>
      </c>
      <c r="AO3" s="94" t="s">
        <v>190</v>
      </c>
      <c r="AP3" s="105" t="s">
        <v>191</v>
      </c>
      <c r="AQ3" s="94" t="s">
        <v>192</v>
      </c>
      <c r="AR3" s="94"/>
      <c r="AS3" s="94" t="s">
        <v>193</v>
      </c>
      <c r="AT3" s="121" t="s">
        <v>194</v>
      </c>
      <c r="AU3" s="122" t="s">
        <v>195</v>
      </c>
      <c r="AV3" s="122"/>
      <c r="AW3" s="94" t="s">
        <v>196</v>
      </c>
      <c r="AX3" s="105" t="s">
        <v>197</v>
      </c>
      <c r="AY3" s="122" t="s">
        <v>198</v>
      </c>
      <c r="AZ3" s="122" t="s">
        <v>199</v>
      </c>
      <c r="BA3" s="123" t="s">
        <v>200</v>
      </c>
      <c r="BB3" s="124"/>
      <c r="BC3" s="124"/>
      <c r="BD3" s="125"/>
      <c r="BE3" s="94" t="s">
        <v>201</v>
      </c>
      <c r="BF3" s="94"/>
      <c r="BG3" s="94"/>
      <c r="BH3" s="125" t="s">
        <v>202</v>
      </c>
      <c r="BI3" s="122" t="s">
        <v>203</v>
      </c>
      <c r="BJ3" s="122"/>
      <c r="BK3" s="127" t="s">
        <v>204</v>
      </c>
      <c r="BL3" s="128"/>
      <c r="BM3" s="105" t="s">
        <v>205</v>
      </c>
    </row>
    <row r="4" s="89" customFormat="1" ht="42" customHeight="1" spans="1:77">
      <c r="A4" s="96" t="s">
        <v>71</v>
      </c>
      <c r="B4" s="97" t="s">
        <v>72</v>
      </c>
      <c r="C4" s="97" t="s">
        <v>206</v>
      </c>
      <c r="D4" s="95"/>
      <c r="E4" s="95"/>
      <c r="F4" s="95"/>
      <c r="G4" s="105" t="s">
        <v>207</v>
      </c>
      <c r="H4" s="105" t="s">
        <v>208</v>
      </c>
      <c r="I4" s="103" t="s">
        <v>209</v>
      </c>
      <c r="J4" s="103" t="s">
        <v>210</v>
      </c>
      <c r="K4" s="103" t="s">
        <v>211</v>
      </c>
      <c r="L4" s="103" t="s">
        <v>212</v>
      </c>
      <c r="M4" s="103" t="s">
        <v>213</v>
      </c>
      <c r="N4" s="103" t="s">
        <v>214</v>
      </c>
      <c r="O4" s="103" t="s">
        <v>215</v>
      </c>
      <c r="P4" s="103" t="s">
        <v>86</v>
      </c>
      <c r="Q4" s="103" t="s">
        <v>180</v>
      </c>
      <c r="R4" s="105" t="s">
        <v>216</v>
      </c>
      <c r="S4" s="103" t="s">
        <v>217</v>
      </c>
      <c r="T4" s="103" t="s">
        <v>218</v>
      </c>
      <c r="U4" s="103" t="s">
        <v>219</v>
      </c>
      <c r="V4" s="103" t="s">
        <v>220</v>
      </c>
      <c r="W4" s="103" t="s">
        <v>221</v>
      </c>
      <c r="X4" s="103" t="s">
        <v>222</v>
      </c>
      <c r="Y4" s="103" t="s">
        <v>223</v>
      </c>
      <c r="Z4" s="103" t="s">
        <v>224</v>
      </c>
      <c r="AA4" s="103" t="s">
        <v>225</v>
      </c>
      <c r="AB4" s="103" t="s">
        <v>226</v>
      </c>
      <c r="AC4" s="103" t="s">
        <v>227</v>
      </c>
      <c r="AD4" s="103" t="s">
        <v>228</v>
      </c>
      <c r="AE4" s="103" t="s">
        <v>183</v>
      </c>
      <c r="AF4" s="103" t="s">
        <v>184</v>
      </c>
      <c r="AG4" s="103" t="s">
        <v>229</v>
      </c>
      <c r="AH4" s="103" t="s">
        <v>230</v>
      </c>
      <c r="AI4" s="103" t="s">
        <v>231</v>
      </c>
      <c r="AJ4" s="103" t="s">
        <v>232</v>
      </c>
      <c r="AK4" s="103" t="s">
        <v>186</v>
      </c>
      <c r="AL4" s="103" t="s">
        <v>187</v>
      </c>
      <c r="AM4" s="103" t="s">
        <v>188</v>
      </c>
      <c r="AN4" s="103" t="s">
        <v>189</v>
      </c>
      <c r="AO4" s="103" t="s">
        <v>190</v>
      </c>
      <c r="AP4" s="105" t="s">
        <v>191</v>
      </c>
      <c r="AQ4" s="103" t="s">
        <v>233</v>
      </c>
      <c r="AR4" s="103" t="s">
        <v>234</v>
      </c>
      <c r="AS4" s="103" t="s">
        <v>193</v>
      </c>
      <c r="AT4" s="121" t="s">
        <v>194</v>
      </c>
      <c r="AU4" s="122" t="s">
        <v>235</v>
      </c>
      <c r="AV4" s="122" t="s">
        <v>236</v>
      </c>
      <c r="AW4" s="103" t="s">
        <v>196</v>
      </c>
      <c r="AX4" s="105" t="s">
        <v>237</v>
      </c>
      <c r="AY4" s="122" t="s">
        <v>198</v>
      </c>
      <c r="AZ4" s="122" t="s">
        <v>199</v>
      </c>
      <c r="BA4" s="122" t="s">
        <v>238</v>
      </c>
      <c r="BB4" s="122" t="s">
        <v>239</v>
      </c>
      <c r="BC4" s="122" t="s">
        <v>240</v>
      </c>
      <c r="BD4" s="122" t="s">
        <v>241</v>
      </c>
      <c r="BE4" s="103" t="s">
        <v>242</v>
      </c>
      <c r="BF4" s="94" t="s">
        <v>243</v>
      </c>
      <c r="BG4" s="94" t="s">
        <v>244</v>
      </c>
      <c r="BH4" s="125" t="s">
        <v>202</v>
      </c>
      <c r="BI4" s="125" t="s">
        <v>245</v>
      </c>
      <c r="BJ4" s="122" t="s">
        <v>246</v>
      </c>
      <c r="BK4" s="105" t="s">
        <v>247</v>
      </c>
      <c r="BL4" s="105" t="s">
        <v>248</v>
      </c>
      <c r="BM4" s="105" t="s">
        <v>205</v>
      </c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</row>
    <row r="5" s="90" customFormat="1" ht="31.5" customHeight="1" spans="1:65">
      <c r="A5" s="98"/>
      <c r="B5" s="98"/>
      <c r="C5" s="99" t="s">
        <v>124</v>
      </c>
      <c r="D5" s="100">
        <f t="shared" ref="D5:D10" si="0">SUM(E5:F5)</f>
        <v>8063700</v>
      </c>
      <c r="E5" s="101">
        <f>SUM('一般公共预算财政拨款基本支出经济分类表（七）'!B4:D4)</f>
        <v>4400500</v>
      </c>
      <c r="F5" s="101">
        <f>SUM(F6:F27)</f>
        <v>3663200</v>
      </c>
      <c r="G5" s="108">
        <f t="shared" ref="G5:G9" si="1">SUM(H5+R5+AP5+AX5+BK5+BL5+BM5)</f>
        <v>8030100</v>
      </c>
      <c r="H5" s="108">
        <f t="shared" ref="H5:H9" si="2">SUM(I5:Q5)</f>
        <v>4735800</v>
      </c>
      <c r="I5" s="108">
        <f>SUM(I6:I27)</f>
        <v>1456500</v>
      </c>
      <c r="J5" s="108">
        <f t="shared" ref="J5:Q5" si="3">SUM(J6:J27)</f>
        <v>999000</v>
      </c>
      <c r="K5" s="108">
        <f t="shared" si="3"/>
        <v>82900</v>
      </c>
      <c r="L5" s="108">
        <f t="shared" si="3"/>
        <v>334400</v>
      </c>
      <c r="M5" s="108">
        <f t="shared" si="3"/>
        <v>395000</v>
      </c>
      <c r="N5" s="108">
        <f t="shared" si="3"/>
        <v>160500</v>
      </c>
      <c r="O5" s="108">
        <f t="shared" si="3"/>
        <v>8300</v>
      </c>
      <c r="P5" s="108">
        <f t="shared" si="3"/>
        <v>282300</v>
      </c>
      <c r="Q5" s="108">
        <f t="shared" si="3"/>
        <v>1016900</v>
      </c>
      <c r="R5" s="108">
        <f t="shared" ref="R5:R9" si="4">SUM(S5:AO5)</f>
        <v>3011000</v>
      </c>
      <c r="S5" s="108">
        <f t="shared" ref="S5:AW5" si="5">SUM(S6:S27)</f>
        <v>1771700</v>
      </c>
      <c r="T5" s="108">
        <f t="shared" si="5"/>
        <v>99300</v>
      </c>
      <c r="U5" s="108">
        <f t="shared" si="5"/>
        <v>2000</v>
      </c>
      <c r="V5" s="108">
        <f t="shared" si="5"/>
        <v>12000</v>
      </c>
      <c r="W5" s="108">
        <f t="shared" si="5"/>
        <v>30000</v>
      </c>
      <c r="X5" s="108">
        <f t="shared" si="5"/>
        <v>18000</v>
      </c>
      <c r="Y5" s="108">
        <f t="shared" si="5"/>
        <v>75600</v>
      </c>
      <c r="Z5" s="108">
        <f t="shared" si="5"/>
        <v>3000</v>
      </c>
      <c r="AA5" s="108">
        <f t="shared" si="5"/>
        <v>35200</v>
      </c>
      <c r="AB5" s="108">
        <f t="shared" si="5"/>
        <v>48900</v>
      </c>
      <c r="AC5" s="108">
        <f t="shared" si="5"/>
        <v>90500</v>
      </c>
      <c r="AD5" s="108">
        <f t="shared" si="5"/>
        <v>276600</v>
      </c>
      <c r="AE5" s="108">
        <f t="shared" si="5"/>
        <v>10000</v>
      </c>
      <c r="AF5" s="108">
        <f t="shared" si="5"/>
        <v>0</v>
      </c>
      <c r="AG5" s="108">
        <f t="shared" si="5"/>
        <v>0</v>
      </c>
      <c r="AH5" s="108">
        <f t="shared" si="5"/>
        <v>0</v>
      </c>
      <c r="AI5" s="108">
        <f t="shared" si="5"/>
        <v>80000</v>
      </c>
      <c r="AJ5" s="108">
        <f t="shared" si="5"/>
        <v>396000</v>
      </c>
      <c r="AK5" s="108">
        <f t="shared" si="5"/>
        <v>0</v>
      </c>
      <c r="AL5" s="108">
        <f t="shared" si="5"/>
        <v>3000</v>
      </c>
      <c r="AM5" s="108">
        <f t="shared" si="5"/>
        <v>15000</v>
      </c>
      <c r="AN5" s="108">
        <f t="shared" si="5"/>
        <v>7000</v>
      </c>
      <c r="AO5" s="108">
        <f t="shared" si="5"/>
        <v>37200</v>
      </c>
      <c r="AP5" s="108">
        <f t="shared" ref="AP5:AP9" si="6">SUM(AQ5:AW5)</f>
        <v>107900</v>
      </c>
      <c r="AQ5" s="108">
        <f t="shared" si="5"/>
        <v>107900</v>
      </c>
      <c r="AR5" s="108">
        <f t="shared" si="5"/>
        <v>0</v>
      </c>
      <c r="AS5" s="108">
        <f t="shared" si="5"/>
        <v>0</v>
      </c>
      <c r="AT5" s="108">
        <f t="shared" si="5"/>
        <v>0</v>
      </c>
      <c r="AU5" s="108">
        <f t="shared" si="5"/>
        <v>0</v>
      </c>
      <c r="AV5" s="108">
        <f t="shared" si="5"/>
        <v>0</v>
      </c>
      <c r="AW5" s="108">
        <f t="shared" si="5"/>
        <v>0</v>
      </c>
      <c r="AX5" s="108">
        <f t="shared" ref="AX5:AX9" si="7">SUM(AY5:BK5)</f>
        <v>175400</v>
      </c>
      <c r="AY5" s="108">
        <f t="shared" ref="AY5:BM5" si="8">SUM(AY6:AY27)</f>
        <v>0</v>
      </c>
      <c r="AZ5" s="108">
        <f t="shared" si="8"/>
        <v>0</v>
      </c>
      <c r="BA5" s="108">
        <f t="shared" si="8"/>
        <v>0</v>
      </c>
      <c r="BB5" s="108">
        <f t="shared" si="8"/>
        <v>0</v>
      </c>
      <c r="BC5" s="108">
        <f t="shared" si="8"/>
        <v>0</v>
      </c>
      <c r="BD5" s="108">
        <f t="shared" si="8"/>
        <v>126800</v>
      </c>
      <c r="BE5" s="108">
        <f t="shared" si="8"/>
        <v>48600</v>
      </c>
      <c r="BF5" s="108">
        <f t="shared" si="8"/>
        <v>0</v>
      </c>
      <c r="BG5" s="108">
        <f t="shared" si="8"/>
        <v>0</v>
      </c>
      <c r="BH5" s="108">
        <f t="shared" si="8"/>
        <v>0</v>
      </c>
      <c r="BI5" s="108">
        <f t="shared" si="8"/>
        <v>0</v>
      </c>
      <c r="BJ5" s="108">
        <f t="shared" si="8"/>
        <v>0</v>
      </c>
      <c r="BK5" s="108">
        <f t="shared" si="8"/>
        <v>0</v>
      </c>
      <c r="BL5" s="108">
        <f t="shared" si="8"/>
        <v>0</v>
      </c>
      <c r="BM5" s="108">
        <f t="shared" si="8"/>
        <v>0</v>
      </c>
    </row>
    <row r="6" s="90" customFormat="1" ht="28.05" customHeight="1" spans="1:65">
      <c r="A6" s="75" t="s">
        <v>75</v>
      </c>
      <c r="B6" s="75" t="s">
        <v>76</v>
      </c>
      <c r="C6" s="75" t="s">
        <v>106</v>
      </c>
      <c r="D6" s="101">
        <f t="shared" si="0"/>
        <v>3468500</v>
      </c>
      <c r="E6" s="101">
        <f>SUM(E5-E7-E8-E9-E11-E12-E10)</f>
        <v>3468500</v>
      </c>
      <c r="F6" s="101"/>
      <c r="G6" s="108">
        <f t="shared" si="1"/>
        <v>3434900</v>
      </c>
      <c r="H6" s="108">
        <f t="shared" si="2"/>
        <v>2872800</v>
      </c>
      <c r="I6" s="108">
        <f>SUM('一般公共预算财政拨款基本支出经济分类表（七）'!B6)</f>
        <v>1456500</v>
      </c>
      <c r="J6" s="108">
        <f>SUM('一般公共预算财政拨款基本支出经济分类表（七）'!B7)</f>
        <v>999000</v>
      </c>
      <c r="K6" s="108">
        <f>SUM('一般公共预算财政拨款基本支出经济分类表（七）'!B9)</f>
        <v>82900</v>
      </c>
      <c r="L6" s="108">
        <f>SUM('一般公共预算财政拨款基本支出经济分类表（七）'!B8)</f>
        <v>334400</v>
      </c>
      <c r="M6" s="108"/>
      <c r="N6" s="108"/>
      <c r="O6" s="108"/>
      <c r="P6" s="108"/>
      <c r="Q6" s="108">
        <f>SUM('一般公共预算财政拨款基本支出经济分类表（七）'!B14)</f>
        <v>0</v>
      </c>
      <c r="R6" s="108">
        <f t="shared" si="4"/>
        <v>559300</v>
      </c>
      <c r="S6" s="108">
        <f>SUM('一般公共预算财政拨款基本支出经济分类表（七）'!D7)</f>
        <v>52000</v>
      </c>
      <c r="T6" s="108">
        <f>SUM('一般公共预算财政拨款基本支出经济分类表（七）'!D8)</f>
        <v>10000</v>
      </c>
      <c r="U6" s="108">
        <f>SUM('一般公共预算财政拨款基本支出经济分类表（七）'!D9)</f>
        <v>2000</v>
      </c>
      <c r="V6" s="108">
        <f>SUM('一般公共预算财政拨款基本支出经济分类表（七）'!D27)</f>
        <v>12000</v>
      </c>
      <c r="W6" s="108">
        <f>SUM('一般公共预算财政拨款基本支出经济分类表（七）'!D28)</f>
        <v>30000</v>
      </c>
      <c r="X6" s="108">
        <f>SUM('一般公共预算财政拨款基本支出经济分类表（七）'!D29)</f>
        <v>10000</v>
      </c>
      <c r="Y6" s="108">
        <f>SUM('一般公共预算财政拨款基本支出经济分类表（七）'!D30)</f>
        <v>75600</v>
      </c>
      <c r="Z6" s="108">
        <f>SUM('一般公共预算财政拨款基本支出经济分类表（七）'!D10)</f>
        <v>3000</v>
      </c>
      <c r="AA6" s="108">
        <f>SUM('一般公共预算财政拨款基本支出经济分类表（七）'!D12)</f>
        <v>5000</v>
      </c>
      <c r="AB6" s="108">
        <f>SUM('一般公共预算财政拨款基本支出经济分类表（七）'!D24)</f>
        <v>48900</v>
      </c>
      <c r="AC6" s="108">
        <f>SUM('一般公共预算财政拨款基本支出经济分类表（七）'!D25)</f>
        <v>24400</v>
      </c>
      <c r="AD6" s="108">
        <f>SUM('一般公共预算财政拨款基本支出经济分类表（七）'!D21+'一般公共预算财政拨款基本支出经济分类表（七）'!D22)</f>
        <v>214200</v>
      </c>
      <c r="AE6" s="108">
        <f>SUM('一般公共预算财政拨款基本支出经济分类表（七）'!D13)</f>
        <v>0</v>
      </c>
      <c r="AF6" s="108">
        <f>SUM('一般公共预算财政拨款基本支出经济分类表（七）'!D14)</f>
        <v>0</v>
      </c>
      <c r="AG6" s="108">
        <f>SUM('一般公共预算财政拨款基本支出经济分类表（七）'!D16)</f>
        <v>0</v>
      </c>
      <c r="AH6" s="108"/>
      <c r="AI6" s="108">
        <f>SUM('一般公共预算财政拨款基本支出经济分类表（七）'!D17)</f>
        <v>0</v>
      </c>
      <c r="AJ6" s="108">
        <f>SUM('一般公共预算财政拨款基本支出经济分类表（七）'!D18)</f>
        <v>30000</v>
      </c>
      <c r="AK6" s="108">
        <f>SUM('一般公共预算财政拨款基本支出经济分类表（七）'!D19)</f>
        <v>0</v>
      </c>
      <c r="AL6" s="108">
        <f>SUM('一般公共预算财政拨款基本支出经济分类表（七）'!D15)</f>
        <v>3000</v>
      </c>
      <c r="AM6" s="108">
        <f>SUM('一般公共预算财政拨款基本支出经济分类表（七）'!D31)</f>
        <v>15000</v>
      </c>
      <c r="AN6" s="108">
        <f>SUM('一般公共预算财政拨款基本支出经济分类表（七）'!D11)</f>
        <v>7000</v>
      </c>
      <c r="AO6" s="108">
        <f>SUM('一般公共预算财政拨款基本支出经济分类表（七）'!D20)</f>
        <v>17200</v>
      </c>
      <c r="AP6" s="108">
        <f t="shared" si="6"/>
        <v>0</v>
      </c>
      <c r="AQ6" s="108"/>
      <c r="AR6" s="108"/>
      <c r="AS6" s="108"/>
      <c r="AT6" s="108"/>
      <c r="AU6" s="108"/>
      <c r="AV6" s="108">
        <f>SUM('一般公共预算财政拨款基本支出经济分类表（七）'!B17)</f>
        <v>0</v>
      </c>
      <c r="AW6" s="108">
        <f>SUM('一般公共预算财政拨款基本支出经济分类表（七）'!B20)</f>
        <v>0</v>
      </c>
      <c r="AX6" s="108">
        <f t="shared" si="7"/>
        <v>2800</v>
      </c>
      <c r="AY6" s="108"/>
      <c r="AZ6" s="108"/>
      <c r="BA6" s="108"/>
      <c r="BB6" s="108"/>
      <c r="BC6" s="108"/>
      <c r="BD6" s="108"/>
      <c r="BE6" s="108">
        <f>SUM('一般公共预算财政拨款基本支出经济分类表（七）'!B22)</f>
        <v>2800</v>
      </c>
      <c r="BF6" s="108">
        <f>SUM('一般公共预算财政拨款基本支出经济分类表（七）'!B23)</f>
        <v>0</v>
      </c>
      <c r="BG6" s="108">
        <f>SUM('一般公共预算财政拨款基本支出经济分类表（七）'!B24)</f>
        <v>0</v>
      </c>
      <c r="BH6" s="108"/>
      <c r="BI6" s="108"/>
      <c r="BJ6" s="108"/>
      <c r="BK6" s="108"/>
      <c r="BL6" s="108"/>
      <c r="BM6" s="108"/>
    </row>
    <row r="7" s="90" customFormat="1" ht="28.05" customHeight="1" spans="1:65">
      <c r="A7" s="102" t="s">
        <v>77</v>
      </c>
      <c r="B7" s="102" t="s">
        <v>78</v>
      </c>
      <c r="C7" s="103" t="s">
        <v>249</v>
      </c>
      <c r="D7" s="101">
        <f t="shared" si="0"/>
        <v>395000</v>
      </c>
      <c r="E7" s="101">
        <v>395000</v>
      </c>
      <c r="F7" s="101"/>
      <c r="G7" s="108">
        <f t="shared" si="1"/>
        <v>395000</v>
      </c>
      <c r="H7" s="108">
        <f t="shared" si="2"/>
        <v>395000</v>
      </c>
      <c r="I7" s="108"/>
      <c r="J7" s="108"/>
      <c r="K7" s="108"/>
      <c r="L7" s="108"/>
      <c r="M7" s="108">
        <v>395000</v>
      </c>
      <c r="N7" s="108"/>
      <c r="O7" s="108"/>
      <c r="P7" s="108"/>
      <c r="Q7" s="108"/>
      <c r="R7" s="108">
        <f t="shared" si="4"/>
        <v>0</v>
      </c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>
        <f t="shared" si="6"/>
        <v>0</v>
      </c>
      <c r="AQ7" s="108"/>
      <c r="AR7" s="108"/>
      <c r="AS7" s="108"/>
      <c r="AT7" s="108"/>
      <c r="AU7" s="108"/>
      <c r="AV7" s="108"/>
      <c r="AW7" s="108"/>
      <c r="AX7" s="108">
        <f t="shared" si="7"/>
        <v>0</v>
      </c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</row>
    <row r="8" s="90" customFormat="1" ht="28.05" customHeight="1" spans="1:65">
      <c r="A8" s="75" t="s">
        <v>250</v>
      </c>
      <c r="B8" s="102" t="s">
        <v>80</v>
      </c>
      <c r="C8" s="75" t="s">
        <v>251</v>
      </c>
      <c r="D8" s="101">
        <f t="shared" si="0"/>
        <v>8300</v>
      </c>
      <c r="E8" s="101">
        <v>8300</v>
      </c>
      <c r="F8" s="101"/>
      <c r="G8" s="108">
        <f t="shared" si="1"/>
        <v>8300</v>
      </c>
      <c r="H8" s="108">
        <f t="shared" si="2"/>
        <v>8300</v>
      </c>
      <c r="I8" s="108"/>
      <c r="J8" s="108"/>
      <c r="K8" s="108"/>
      <c r="L8" s="108"/>
      <c r="M8" s="108"/>
      <c r="N8" s="108"/>
      <c r="O8" s="108">
        <v>8300</v>
      </c>
      <c r="P8" s="108"/>
      <c r="Q8" s="108"/>
      <c r="R8" s="108">
        <f t="shared" si="4"/>
        <v>0</v>
      </c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>
        <f t="shared" si="6"/>
        <v>0</v>
      </c>
      <c r="AQ8" s="108"/>
      <c r="AR8" s="108"/>
      <c r="AS8" s="108"/>
      <c r="AT8" s="108"/>
      <c r="AU8" s="108"/>
      <c r="AV8" s="108"/>
      <c r="AW8" s="108"/>
      <c r="AX8" s="108">
        <f t="shared" si="7"/>
        <v>0</v>
      </c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</row>
    <row r="9" s="90" customFormat="1" ht="28.05" customHeight="1" spans="1:65">
      <c r="A9" s="104" t="s">
        <v>81</v>
      </c>
      <c r="B9" s="104" t="s">
        <v>82</v>
      </c>
      <c r="C9" s="105" t="s">
        <v>214</v>
      </c>
      <c r="D9" s="101">
        <f t="shared" si="0"/>
        <v>111800</v>
      </c>
      <c r="E9" s="101">
        <v>111800</v>
      </c>
      <c r="F9" s="101"/>
      <c r="G9" s="108">
        <f t="shared" si="1"/>
        <v>111800</v>
      </c>
      <c r="H9" s="108">
        <f t="shared" si="2"/>
        <v>111800</v>
      </c>
      <c r="I9" s="108"/>
      <c r="J9" s="108"/>
      <c r="K9" s="108"/>
      <c r="L9" s="108"/>
      <c r="M9" s="108"/>
      <c r="N9" s="108">
        <v>111800</v>
      </c>
      <c r="O9" s="108"/>
      <c r="P9" s="108"/>
      <c r="Q9" s="108"/>
      <c r="R9" s="108">
        <f t="shared" si="4"/>
        <v>0</v>
      </c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>
        <f t="shared" si="6"/>
        <v>0</v>
      </c>
      <c r="AQ9" s="108"/>
      <c r="AR9" s="108"/>
      <c r="AS9" s="108"/>
      <c r="AT9" s="108"/>
      <c r="AU9" s="108"/>
      <c r="AV9" s="108"/>
      <c r="AW9" s="108"/>
      <c r="AX9" s="108">
        <f t="shared" si="7"/>
        <v>0</v>
      </c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</row>
    <row r="10" s="90" customFormat="1" ht="28.05" customHeight="1" spans="1:65">
      <c r="A10" s="104" t="s">
        <v>83</v>
      </c>
      <c r="B10" s="104" t="s">
        <v>84</v>
      </c>
      <c r="C10" s="105" t="s">
        <v>214</v>
      </c>
      <c r="D10" s="101">
        <f t="shared" si="0"/>
        <v>48700</v>
      </c>
      <c r="E10" s="101">
        <v>48700</v>
      </c>
      <c r="F10" s="101"/>
      <c r="G10" s="108"/>
      <c r="H10" s="108"/>
      <c r="I10" s="108"/>
      <c r="J10" s="108"/>
      <c r="K10" s="108"/>
      <c r="L10" s="108"/>
      <c r="M10" s="108"/>
      <c r="N10" s="108">
        <v>48700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</row>
    <row r="11" s="90" customFormat="1" ht="28.05" customHeight="1" spans="1:65">
      <c r="A11" s="102" t="s">
        <v>85</v>
      </c>
      <c r="B11" s="102" t="s">
        <v>86</v>
      </c>
      <c r="C11" s="102" t="s">
        <v>86</v>
      </c>
      <c r="D11" s="101">
        <f t="shared" ref="D11:D16" si="9">SUM(E11:F11)</f>
        <v>282300</v>
      </c>
      <c r="E11" s="101">
        <v>282300</v>
      </c>
      <c r="F11" s="101"/>
      <c r="G11" s="108">
        <f t="shared" ref="G11:G27" si="10">SUM(H11+R11+AP11+AX11+BK11+BL11+BM11)</f>
        <v>282300</v>
      </c>
      <c r="H11" s="108">
        <f t="shared" ref="H11:H27" si="11">SUM(I11:Q11)</f>
        <v>282300</v>
      </c>
      <c r="I11" s="108"/>
      <c r="J11" s="108"/>
      <c r="K11" s="108"/>
      <c r="L11" s="108"/>
      <c r="M11" s="108"/>
      <c r="N11" s="108"/>
      <c r="O11" s="108"/>
      <c r="P11" s="108">
        <v>282300</v>
      </c>
      <c r="Q11" s="108"/>
      <c r="R11" s="108">
        <f t="shared" ref="R11:R27" si="12">SUM(S11:AO11)</f>
        <v>0</v>
      </c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>
        <f>SUM(AQ11:AW11)</f>
        <v>0</v>
      </c>
      <c r="AQ11" s="108"/>
      <c r="AR11" s="108"/>
      <c r="AS11" s="108"/>
      <c r="AT11" s="108"/>
      <c r="AU11" s="108"/>
      <c r="AV11" s="108"/>
      <c r="AW11" s="108"/>
      <c r="AX11" s="108">
        <f t="shared" ref="AX11:AX27" si="13">SUM(AY11:BK11)</f>
        <v>0</v>
      </c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</row>
    <row r="12" s="90" customFormat="1" ht="28.05" customHeight="1" spans="1:65">
      <c r="A12" s="102" t="s">
        <v>87</v>
      </c>
      <c r="B12" s="102" t="s">
        <v>88</v>
      </c>
      <c r="C12" s="102" t="s">
        <v>252</v>
      </c>
      <c r="D12" s="101">
        <f t="shared" si="9"/>
        <v>85900</v>
      </c>
      <c r="E12" s="101">
        <v>85900</v>
      </c>
      <c r="F12" s="101"/>
      <c r="G12" s="108">
        <f t="shared" si="10"/>
        <v>85900</v>
      </c>
      <c r="H12" s="108">
        <f t="shared" si="11"/>
        <v>0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>
        <f t="shared" si="12"/>
        <v>0</v>
      </c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>
        <f>SUM(AQ12:AW12)</f>
        <v>85900</v>
      </c>
      <c r="AQ12" s="108">
        <v>85900</v>
      </c>
      <c r="AR12" s="108"/>
      <c r="AS12" s="108"/>
      <c r="AT12" s="108"/>
      <c r="AU12" s="108"/>
      <c r="AV12" s="108"/>
      <c r="AW12" s="108"/>
      <c r="AX12" s="108">
        <f t="shared" si="13"/>
        <v>0</v>
      </c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</row>
    <row r="13" s="90" customFormat="1" ht="28.05" customHeight="1" spans="1:65">
      <c r="A13" s="102" t="s">
        <v>89</v>
      </c>
      <c r="B13" s="102" t="s">
        <v>90</v>
      </c>
      <c r="C13" s="102" t="s">
        <v>253</v>
      </c>
      <c r="D13" s="101">
        <f t="shared" si="9"/>
        <v>2575000</v>
      </c>
      <c r="E13" s="101"/>
      <c r="F13" s="101">
        <v>2575000</v>
      </c>
      <c r="G13" s="108">
        <f t="shared" si="10"/>
        <v>2575000</v>
      </c>
      <c r="H13" s="108">
        <f t="shared" si="11"/>
        <v>880000</v>
      </c>
      <c r="I13" s="108"/>
      <c r="J13" s="108"/>
      <c r="K13" s="108"/>
      <c r="L13" s="108"/>
      <c r="M13" s="108"/>
      <c r="N13" s="108"/>
      <c r="O13" s="108"/>
      <c r="P13" s="108"/>
      <c r="Q13" s="108">
        <v>880000</v>
      </c>
      <c r="R13" s="108">
        <f t="shared" si="12"/>
        <v>1695000</v>
      </c>
      <c r="S13" s="108">
        <v>1695000</v>
      </c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>
        <f t="shared" ref="AP13:AP25" si="14">SUM(AQ13:AW13)</f>
        <v>0</v>
      </c>
      <c r="AQ13" s="108"/>
      <c r="AR13" s="108"/>
      <c r="AS13" s="108"/>
      <c r="AT13" s="108"/>
      <c r="AU13" s="108"/>
      <c r="AV13" s="108"/>
      <c r="AW13" s="108"/>
      <c r="AX13" s="108">
        <f t="shared" si="13"/>
        <v>0</v>
      </c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</row>
    <row r="14" s="90" customFormat="1" ht="28.05" customHeight="1" spans="1:65">
      <c r="A14" s="102" t="s">
        <v>91</v>
      </c>
      <c r="B14" s="102" t="s">
        <v>92</v>
      </c>
      <c r="C14" s="102" t="s">
        <v>254</v>
      </c>
      <c r="D14" s="101">
        <f t="shared" si="9"/>
        <v>22000</v>
      </c>
      <c r="E14" s="101"/>
      <c r="F14" s="101">
        <v>22000</v>
      </c>
      <c r="G14" s="108">
        <f t="shared" si="10"/>
        <v>22000</v>
      </c>
      <c r="H14" s="108">
        <f t="shared" si="11"/>
        <v>0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>
        <f t="shared" si="12"/>
        <v>0</v>
      </c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>
        <f t="shared" si="14"/>
        <v>22000</v>
      </c>
      <c r="AQ14" s="108">
        <v>22000</v>
      </c>
      <c r="AR14" s="108"/>
      <c r="AS14" s="108"/>
      <c r="AT14" s="108"/>
      <c r="AU14" s="108"/>
      <c r="AV14" s="108"/>
      <c r="AW14" s="108"/>
      <c r="AX14" s="108">
        <f t="shared" si="13"/>
        <v>0</v>
      </c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</row>
    <row r="15" s="90" customFormat="1" ht="28.05" customHeight="1" spans="1:65">
      <c r="A15" s="75" t="s">
        <v>93</v>
      </c>
      <c r="B15" s="102" t="s">
        <v>94</v>
      </c>
      <c r="C15" s="102" t="s">
        <v>255</v>
      </c>
      <c r="D15" s="101">
        <f t="shared" si="9"/>
        <v>9300</v>
      </c>
      <c r="E15" s="101"/>
      <c r="F15" s="101">
        <v>9300</v>
      </c>
      <c r="G15" s="108">
        <f t="shared" si="10"/>
        <v>9300</v>
      </c>
      <c r="H15" s="108">
        <f t="shared" si="11"/>
        <v>0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>
        <f>SUM(T15:AO15)</f>
        <v>9300</v>
      </c>
      <c r="S15" s="108"/>
      <c r="T15" s="108">
        <v>9300</v>
      </c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>
        <f t="shared" si="14"/>
        <v>0</v>
      </c>
      <c r="AQ15" s="108"/>
      <c r="AR15" s="108"/>
      <c r="AS15" s="108"/>
      <c r="AT15" s="108"/>
      <c r="AU15" s="108"/>
      <c r="AV15" s="108"/>
      <c r="AW15" s="108"/>
      <c r="AX15" s="108">
        <f t="shared" si="13"/>
        <v>0</v>
      </c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</row>
    <row r="16" s="90" customFormat="1" ht="28.05" customHeight="1" spans="1:65">
      <c r="A16" s="75" t="s">
        <v>93</v>
      </c>
      <c r="B16" s="102" t="s">
        <v>94</v>
      </c>
      <c r="C16" s="102" t="s">
        <v>256</v>
      </c>
      <c r="D16" s="101">
        <f t="shared" si="9"/>
        <v>33500</v>
      </c>
      <c r="E16" s="101"/>
      <c r="F16" s="101">
        <v>33500</v>
      </c>
      <c r="G16" s="108">
        <f t="shared" si="10"/>
        <v>33500</v>
      </c>
      <c r="H16" s="108">
        <f t="shared" si="11"/>
        <v>0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>
        <f t="shared" si="12"/>
        <v>16700</v>
      </c>
      <c r="S16" s="108">
        <v>6700</v>
      </c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>
        <v>10000</v>
      </c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>
        <f t="shared" si="14"/>
        <v>0</v>
      </c>
      <c r="AQ16" s="108"/>
      <c r="AR16" s="108"/>
      <c r="AS16" s="108"/>
      <c r="AT16" s="108"/>
      <c r="AU16" s="108"/>
      <c r="AV16" s="108"/>
      <c r="AW16" s="108"/>
      <c r="AX16" s="108">
        <f t="shared" si="13"/>
        <v>16800</v>
      </c>
      <c r="AY16" s="108"/>
      <c r="AZ16" s="108"/>
      <c r="BA16" s="108"/>
      <c r="BB16" s="108"/>
      <c r="BC16" s="108"/>
      <c r="BD16" s="108"/>
      <c r="BE16" s="108">
        <v>16800</v>
      </c>
      <c r="BF16" s="108"/>
      <c r="BG16" s="108"/>
      <c r="BH16" s="108"/>
      <c r="BI16" s="108"/>
      <c r="BJ16" s="108"/>
      <c r="BK16" s="108"/>
      <c r="BL16" s="108"/>
      <c r="BM16" s="108"/>
    </row>
    <row r="17" s="90" customFormat="1" ht="28.05" customHeight="1" spans="1:65">
      <c r="A17" s="75" t="s">
        <v>93</v>
      </c>
      <c r="B17" s="102" t="s">
        <v>94</v>
      </c>
      <c r="C17" s="102" t="s">
        <v>257</v>
      </c>
      <c r="D17" s="101">
        <f t="shared" ref="D17:D27" si="15">SUM(E17:F17)</f>
        <v>16000</v>
      </c>
      <c r="E17" s="101"/>
      <c r="F17" s="101">
        <v>16000</v>
      </c>
      <c r="G17" s="108">
        <f t="shared" si="10"/>
        <v>16000</v>
      </c>
      <c r="H17" s="108">
        <f t="shared" si="11"/>
        <v>0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>
        <f t="shared" si="12"/>
        <v>16000</v>
      </c>
      <c r="S17" s="108">
        <v>6000</v>
      </c>
      <c r="T17" s="108">
        <v>10000</v>
      </c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>
        <f t="shared" si="14"/>
        <v>0</v>
      </c>
      <c r="AQ17" s="108"/>
      <c r="AR17" s="108"/>
      <c r="AS17" s="108"/>
      <c r="AT17" s="108"/>
      <c r="AU17" s="108"/>
      <c r="AV17" s="108"/>
      <c r="AW17" s="108"/>
      <c r="AX17" s="108">
        <f t="shared" si="13"/>
        <v>0</v>
      </c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</row>
    <row r="18" s="90" customFormat="1" ht="28.05" customHeight="1" spans="1:65">
      <c r="A18" s="102" t="s">
        <v>95</v>
      </c>
      <c r="B18" s="102" t="s">
        <v>96</v>
      </c>
      <c r="C18" s="102" t="s">
        <v>258</v>
      </c>
      <c r="D18" s="101">
        <f t="shared" si="15"/>
        <v>66100</v>
      </c>
      <c r="E18" s="101"/>
      <c r="F18" s="101">
        <v>66100</v>
      </c>
      <c r="G18" s="108">
        <f t="shared" si="10"/>
        <v>66100</v>
      </c>
      <c r="H18" s="108">
        <f t="shared" si="11"/>
        <v>0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>
        <f t="shared" si="12"/>
        <v>66100</v>
      </c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>
        <v>66100</v>
      </c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>
        <f t="shared" si="14"/>
        <v>0</v>
      </c>
      <c r="AQ18" s="108"/>
      <c r="AR18" s="108"/>
      <c r="AS18" s="108"/>
      <c r="AT18" s="108"/>
      <c r="AU18" s="108"/>
      <c r="AV18" s="108"/>
      <c r="AW18" s="108"/>
      <c r="AX18" s="108">
        <f t="shared" si="13"/>
        <v>0</v>
      </c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</row>
    <row r="19" s="90" customFormat="1" ht="28.05" customHeight="1" spans="1:65">
      <c r="A19" s="102" t="s">
        <v>95</v>
      </c>
      <c r="B19" s="102" t="s">
        <v>96</v>
      </c>
      <c r="C19" s="102" t="s">
        <v>259</v>
      </c>
      <c r="D19" s="101">
        <f t="shared" si="15"/>
        <v>16000</v>
      </c>
      <c r="E19" s="101"/>
      <c r="F19" s="101">
        <v>16000</v>
      </c>
      <c r="G19" s="108">
        <f t="shared" si="10"/>
        <v>16000</v>
      </c>
      <c r="H19" s="108">
        <f t="shared" si="11"/>
        <v>0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>
        <f t="shared" si="12"/>
        <v>16000</v>
      </c>
      <c r="S19" s="108"/>
      <c r="T19" s="108"/>
      <c r="U19" s="108"/>
      <c r="V19" s="108"/>
      <c r="W19" s="108"/>
      <c r="X19" s="108"/>
      <c r="Y19" s="108"/>
      <c r="Z19" s="108"/>
      <c r="AA19" s="108">
        <v>16000</v>
      </c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>
        <f t="shared" si="14"/>
        <v>0</v>
      </c>
      <c r="AQ19" s="108"/>
      <c r="AR19" s="108"/>
      <c r="AS19" s="108"/>
      <c r="AT19" s="108"/>
      <c r="AU19" s="108"/>
      <c r="AV19" s="108"/>
      <c r="AW19" s="108"/>
      <c r="AX19" s="108">
        <f t="shared" si="13"/>
        <v>0</v>
      </c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</row>
    <row r="20" s="90" customFormat="1" ht="28.05" customHeight="1" spans="1:65">
      <c r="A20" s="102" t="s">
        <v>97</v>
      </c>
      <c r="B20" s="102" t="s">
        <v>98</v>
      </c>
      <c r="C20" s="102" t="s">
        <v>260</v>
      </c>
      <c r="D20" s="101">
        <f t="shared" si="15"/>
        <v>126000</v>
      </c>
      <c r="E20" s="101"/>
      <c r="F20" s="101">
        <v>126000</v>
      </c>
      <c r="G20" s="108">
        <f t="shared" si="10"/>
        <v>126000</v>
      </c>
      <c r="H20" s="108">
        <f t="shared" si="11"/>
        <v>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>
        <f t="shared" si="12"/>
        <v>126000</v>
      </c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>
        <v>126000</v>
      </c>
      <c r="AK20" s="108"/>
      <c r="AL20" s="108"/>
      <c r="AM20" s="108"/>
      <c r="AN20" s="108"/>
      <c r="AO20" s="108"/>
      <c r="AP20" s="108">
        <f t="shared" si="14"/>
        <v>0</v>
      </c>
      <c r="AQ20" s="108"/>
      <c r="AR20" s="108"/>
      <c r="AS20" s="108"/>
      <c r="AT20" s="108"/>
      <c r="AU20" s="108"/>
      <c r="AV20" s="108"/>
      <c r="AW20" s="108"/>
      <c r="AX20" s="108">
        <f t="shared" si="13"/>
        <v>0</v>
      </c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</row>
    <row r="21" s="90" customFormat="1" ht="28.05" customHeight="1" spans="1:65">
      <c r="A21" s="102" t="s">
        <v>97</v>
      </c>
      <c r="B21" s="102" t="s">
        <v>98</v>
      </c>
      <c r="C21" s="102" t="s">
        <v>261</v>
      </c>
      <c r="D21" s="101">
        <f t="shared" si="15"/>
        <v>240000</v>
      </c>
      <c r="E21" s="101"/>
      <c r="F21" s="101">
        <v>240000</v>
      </c>
      <c r="G21" s="108">
        <f t="shared" si="10"/>
        <v>240000</v>
      </c>
      <c r="H21" s="108">
        <f t="shared" si="11"/>
        <v>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>
        <f t="shared" si="12"/>
        <v>240000</v>
      </c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>
        <v>240000</v>
      </c>
      <c r="AK21" s="108"/>
      <c r="AL21" s="108"/>
      <c r="AM21" s="108"/>
      <c r="AN21" s="108"/>
      <c r="AO21" s="108"/>
      <c r="AP21" s="108">
        <f t="shared" si="14"/>
        <v>0</v>
      </c>
      <c r="AQ21" s="108"/>
      <c r="AR21" s="108"/>
      <c r="AS21" s="108"/>
      <c r="AT21" s="108"/>
      <c r="AU21" s="108"/>
      <c r="AV21" s="108"/>
      <c r="AW21" s="108"/>
      <c r="AX21" s="108">
        <f t="shared" si="13"/>
        <v>0</v>
      </c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</row>
    <row r="22" s="90" customFormat="1" ht="28.05" customHeight="1" spans="1:65">
      <c r="A22" s="102" t="s">
        <v>95</v>
      </c>
      <c r="B22" s="102" t="s">
        <v>96</v>
      </c>
      <c r="C22" s="102" t="s">
        <v>262</v>
      </c>
      <c r="D22" s="101">
        <f t="shared" si="15"/>
        <v>4200</v>
      </c>
      <c r="E22" s="101"/>
      <c r="F22" s="101">
        <v>4200</v>
      </c>
      <c r="G22" s="108">
        <f t="shared" si="10"/>
        <v>4200</v>
      </c>
      <c r="H22" s="108">
        <f t="shared" si="11"/>
        <v>0</v>
      </c>
      <c r="I22" s="108"/>
      <c r="J22" s="108"/>
      <c r="K22" s="108"/>
      <c r="L22" s="108"/>
      <c r="M22" s="108"/>
      <c r="N22" s="108"/>
      <c r="O22" s="108"/>
      <c r="P22" s="108"/>
      <c r="Q22" s="108"/>
      <c r="R22" s="108">
        <f t="shared" si="12"/>
        <v>4200</v>
      </c>
      <c r="S22" s="108"/>
      <c r="T22" s="108"/>
      <c r="U22" s="108"/>
      <c r="V22" s="108"/>
      <c r="W22" s="108"/>
      <c r="X22" s="108"/>
      <c r="Y22" s="108"/>
      <c r="Z22" s="108"/>
      <c r="AA22" s="108">
        <v>4200</v>
      </c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>
        <f t="shared" si="14"/>
        <v>0</v>
      </c>
      <c r="AQ22" s="108"/>
      <c r="AR22" s="108"/>
      <c r="AS22" s="108"/>
      <c r="AT22" s="108"/>
      <c r="AU22" s="108"/>
      <c r="AV22" s="108"/>
      <c r="AW22" s="108"/>
      <c r="AX22" s="108">
        <f t="shared" si="13"/>
        <v>0</v>
      </c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</row>
    <row r="23" s="90" customFormat="1" ht="28.05" customHeight="1" spans="1:65">
      <c r="A23" s="102" t="s">
        <v>95</v>
      </c>
      <c r="B23" s="102" t="s">
        <v>96</v>
      </c>
      <c r="C23" s="102" t="s">
        <v>263</v>
      </c>
      <c r="D23" s="101">
        <f t="shared" si="15"/>
        <v>99000</v>
      </c>
      <c r="E23" s="101"/>
      <c r="F23" s="101">
        <v>99000</v>
      </c>
      <c r="G23" s="108">
        <f t="shared" si="10"/>
        <v>99000</v>
      </c>
      <c r="H23" s="108">
        <f t="shared" si="11"/>
        <v>0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8">
        <f t="shared" si="12"/>
        <v>70000</v>
      </c>
      <c r="S23" s="108">
        <v>12000</v>
      </c>
      <c r="T23" s="108">
        <v>50000</v>
      </c>
      <c r="U23" s="108"/>
      <c r="V23" s="108"/>
      <c r="W23" s="108"/>
      <c r="X23" s="108">
        <v>8000</v>
      </c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>
        <f t="shared" si="14"/>
        <v>0</v>
      </c>
      <c r="AQ23" s="108"/>
      <c r="AR23" s="108"/>
      <c r="AS23" s="108"/>
      <c r="AT23" s="108"/>
      <c r="AU23" s="108"/>
      <c r="AV23" s="108"/>
      <c r="AW23" s="108"/>
      <c r="AX23" s="108">
        <f t="shared" si="13"/>
        <v>29000</v>
      </c>
      <c r="AY23" s="108"/>
      <c r="AZ23" s="108"/>
      <c r="BA23" s="108"/>
      <c r="BB23" s="108"/>
      <c r="BC23" s="108"/>
      <c r="BD23" s="108"/>
      <c r="BE23" s="108">
        <v>29000</v>
      </c>
      <c r="BF23" s="108"/>
      <c r="BG23" s="108"/>
      <c r="BH23" s="108"/>
      <c r="BI23" s="108"/>
      <c r="BJ23" s="108"/>
      <c r="BK23" s="108"/>
      <c r="BL23" s="108"/>
      <c r="BM23" s="108"/>
    </row>
    <row r="24" s="90" customFormat="1" ht="28.05" customHeight="1" spans="1:65">
      <c r="A24" s="102" t="s">
        <v>87</v>
      </c>
      <c r="B24" s="102" t="s">
        <v>88</v>
      </c>
      <c r="C24" s="102" t="s">
        <v>264</v>
      </c>
      <c r="D24" s="101">
        <f t="shared" si="15"/>
        <v>79300</v>
      </c>
      <c r="E24" s="101"/>
      <c r="F24" s="101">
        <v>79300</v>
      </c>
      <c r="G24" s="108">
        <f t="shared" si="10"/>
        <v>79300</v>
      </c>
      <c r="H24" s="108">
        <f t="shared" si="11"/>
        <v>79300</v>
      </c>
      <c r="I24" s="108"/>
      <c r="J24" s="108"/>
      <c r="K24" s="108"/>
      <c r="L24" s="108"/>
      <c r="M24" s="108"/>
      <c r="N24" s="108"/>
      <c r="O24" s="108"/>
      <c r="P24" s="108"/>
      <c r="Q24" s="108">
        <v>79300</v>
      </c>
      <c r="R24" s="108">
        <f t="shared" si="12"/>
        <v>0</v>
      </c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>
        <f t="shared" si="14"/>
        <v>0</v>
      </c>
      <c r="AQ24" s="108"/>
      <c r="AR24" s="108"/>
      <c r="AS24" s="108"/>
      <c r="AT24" s="108"/>
      <c r="AU24" s="108"/>
      <c r="AV24" s="108"/>
      <c r="AW24" s="108"/>
      <c r="AX24" s="108">
        <f t="shared" si="13"/>
        <v>0</v>
      </c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</row>
    <row r="25" s="90" customFormat="1" ht="28.05" customHeight="1" spans="1:65">
      <c r="A25" s="102" t="s">
        <v>97</v>
      </c>
      <c r="B25" s="102" t="s">
        <v>98</v>
      </c>
      <c r="C25" s="102" t="s">
        <v>265</v>
      </c>
      <c r="D25" s="101">
        <f t="shared" si="15"/>
        <v>200000</v>
      </c>
      <c r="E25" s="101"/>
      <c r="F25" s="101">
        <v>200000</v>
      </c>
      <c r="G25" s="108">
        <f t="shared" si="10"/>
        <v>200000</v>
      </c>
      <c r="H25" s="108">
        <f t="shared" si="11"/>
        <v>57600</v>
      </c>
      <c r="I25" s="108"/>
      <c r="J25" s="108"/>
      <c r="K25" s="108"/>
      <c r="L25" s="108"/>
      <c r="M25" s="108"/>
      <c r="N25" s="108"/>
      <c r="O25" s="108"/>
      <c r="P25" s="108"/>
      <c r="Q25" s="108">
        <v>57600</v>
      </c>
      <c r="R25" s="108">
        <f t="shared" si="12"/>
        <v>142400</v>
      </c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>
        <v>62400</v>
      </c>
      <c r="AE25" s="108"/>
      <c r="AF25" s="108"/>
      <c r="AG25" s="108"/>
      <c r="AH25" s="108"/>
      <c r="AI25" s="108">
        <v>80000</v>
      </c>
      <c r="AJ25" s="108"/>
      <c r="AK25" s="108"/>
      <c r="AL25" s="108"/>
      <c r="AM25" s="108"/>
      <c r="AN25" s="108"/>
      <c r="AO25" s="108"/>
      <c r="AP25" s="108">
        <f t="shared" si="14"/>
        <v>0</v>
      </c>
      <c r="AQ25" s="108"/>
      <c r="AR25" s="108"/>
      <c r="AS25" s="108"/>
      <c r="AT25" s="108"/>
      <c r="AU25" s="108"/>
      <c r="AV25" s="108"/>
      <c r="AW25" s="108"/>
      <c r="AX25" s="108">
        <f t="shared" si="13"/>
        <v>0</v>
      </c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</row>
    <row r="26" s="90" customFormat="1" ht="28.05" customHeight="1" spans="1:65">
      <c r="A26" s="102" t="s">
        <v>99</v>
      </c>
      <c r="B26" s="102" t="s">
        <v>100</v>
      </c>
      <c r="C26" s="102" t="s">
        <v>266</v>
      </c>
      <c r="D26" s="101">
        <f t="shared" si="15"/>
        <v>126800</v>
      </c>
      <c r="E26" s="101"/>
      <c r="F26" s="101">
        <v>126800</v>
      </c>
      <c r="G26" s="108">
        <f t="shared" si="10"/>
        <v>126800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>
        <f t="shared" si="13"/>
        <v>126800</v>
      </c>
      <c r="AY26" s="108"/>
      <c r="AZ26" s="108"/>
      <c r="BA26" s="108"/>
      <c r="BB26" s="108"/>
      <c r="BC26" s="108"/>
      <c r="BD26" s="108">
        <v>126800</v>
      </c>
      <c r="BE26" s="108"/>
      <c r="BF26" s="108"/>
      <c r="BG26" s="108"/>
      <c r="BH26" s="108"/>
      <c r="BI26" s="108"/>
      <c r="BJ26" s="108"/>
      <c r="BK26" s="108"/>
      <c r="BL26" s="108"/>
      <c r="BM26" s="108"/>
    </row>
    <row r="27" s="90" customFormat="1" ht="28.05" customHeight="1" spans="1:65">
      <c r="A27" s="102" t="s">
        <v>101</v>
      </c>
      <c r="B27" s="102" t="s">
        <v>102</v>
      </c>
      <c r="C27" s="102" t="s">
        <v>267</v>
      </c>
      <c r="D27" s="101">
        <f t="shared" si="15"/>
        <v>50000</v>
      </c>
      <c r="E27" s="101"/>
      <c r="F27" s="101">
        <v>50000</v>
      </c>
      <c r="G27" s="108">
        <f t="shared" si="10"/>
        <v>50000</v>
      </c>
      <c r="H27" s="108">
        <f t="shared" si="11"/>
        <v>0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>
        <f t="shared" si="12"/>
        <v>50000</v>
      </c>
      <c r="S27" s="108"/>
      <c r="T27" s="108">
        <v>20000</v>
      </c>
      <c r="U27" s="108"/>
      <c r="V27" s="108"/>
      <c r="W27" s="108"/>
      <c r="X27" s="108"/>
      <c r="Y27" s="108"/>
      <c r="Z27" s="108"/>
      <c r="AA27" s="108">
        <v>10000</v>
      </c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>
        <v>20000</v>
      </c>
      <c r="AP27" s="108">
        <f>SUM(AQ27:AW27)</f>
        <v>0</v>
      </c>
      <c r="AQ27" s="108"/>
      <c r="AR27" s="108"/>
      <c r="AS27" s="108"/>
      <c r="AT27" s="108"/>
      <c r="AU27" s="108"/>
      <c r="AV27" s="108"/>
      <c r="AW27" s="108"/>
      <c r="AX27" s="108">
        <f t="shared" si="13"/>
        <v>0</v>
      </c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</row>
    <row r="28" customHeight="1" spans="2:4">
      <c r="B28" s="106"/>
      <c r="C28" s="106"/>
      <c r="D28" s="106"/>
    </row>
    <row r="29" customHeight="1" spans="2:3">
      <c r="B29" s="106"/>
      <c r="C29" s="106"/>
    </row>
  </sheetData>
  <mergeCells count="24">
    <mergeCell ref="A1:Q1"/>
    <mergeCell ref="R1:AO1"/>
    <mergeCell ref="AP1:BM1"/>
    <mergeCell ref="A2:C2"/>
    <mergeCell ref="R2:W2"/>
    <mergeCell ref="AN2:AO2"/>
    <mergeCell ref="AP2:AV2"/>
    <mergeCell ref="BK2:BM2"/>
    <mergeCell ref="A3:C3"/>
    <mergeCell ref="I3:L3"/>
    <mergeCell ref="M3:O3"/>
    <mergeCell ref="S3:Z3"/>
    <mergeCell ref="AA3:AD3"/>
    <mergeCell ref="AG3:AI3"/>
    <mergeCell ref="AJ3:AK3"/>
    <mergeCell ref="AQ3:AR3"/>
    <mergeCell ref="AU3:AV3"/>
    <mergeCell ref="BA3:BD3"/>
    <mergeCell ref="BE3:BG3"/>
    <mergeCell ref="BI3:BJ3"/>
    <mergeCell ref="BK3:BL3"/>
    <mergeCell ref="D3:D4"/>
    <mergeCell ref="E3:E4"/>
    <mergeCell ref="F3:F4"/>
  </mergeCells>
  <pageMargins left="0.865277777777778" right="0.432638888888889" top="1.0625" bottom="0.590277777777778" header="0.313888888888889" footer="0.55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部门预算收支总表（一）</vt:lpstr>
      <vt:lpstr>部门基本情况表</vt:lpstr>
      <vt:lpstr>部门预算收入总表（二）</vt:lpstr>
      <vt:lpstr>部门预算支出总表（三）</vt:lpstr>
      <vt:lpstr>财政拨款预算收支总表（四）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2017-04-07T08:05:00Z</dcterms:created>
  <cp:lastPrinted>2021-03-29T01:03:00Z</cp:lastPrinted>
  <dcterms:modified xsi:type="dcterms:W3CDTF">2023-11-14T01:50:05Z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2052-12.4.4</vt:lpwstr>
  </property>
  <property fmtid="{D5CDD505-2E9C-101B-9397-08002B2CF9AE}" pid="3" name="ICV">
    <vt:lpwstr>D2BBB0C527305AB74DD252653C938940_33</vt:lpwstr>
  </property>
</Properties>
</file>