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 tabRatio="940" firstSheet="4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  <sheet name="Sheet1" sheetId="16" r:id="rId15"/>
  </sheets>
  <definedNames>
    <definedName name="_xlnm.Print_Titles" localSheetId="2">'部门预算收入总表（二）'!$1:$4</definedName>
    <definedName name="_xlnm.Print_Titles" localSheetId="3">'部门预算支出总表（三）'!$1:$4</definedName>
    <definedName name="_xlnm.Print_Titles" localSheetId="8">'一般公共预算财政拨款基本及项目经济分类总表（八）'!$1:$4</definedName>
    <definedName name="_xlnm.Print_Titles" localSheetId="6">'一般公共预算财政拨款支出表（六）'!$1:$4</definedName>
    <definedName name="_xlnm.Print_Titles" localSheetId="13">'政府采购预算计划表（十三）'!$1:$4</definedName>
    <definedName name="_xlnm._FilterDatabase" localSheetId="6" hidden="1">'一般公共预算财政拨款支出表（六）'!$A$4:$F$30</definedName>
    <definedName name="_xlnm.Print_Area" localSheetId="6">'一般公共预算财政拨款支出表（六）'!$A$1:$F$38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A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<sst xmlns="http://schemas.openxmlformats.org/spreadsheetml/2006/main" count="500" uniqueCount="332">
  <si>
    <t>2023年部门基本情况表</t>
  </si>
  <si>
    <t>编报单位：万荣县退役军人事务局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</si>
  <si>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</si>
  <si>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</si>
  <si>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</si>
  <si>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</si>
  <si>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</si>
  <si>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</si>
  <si>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</si>
  <si>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</si>
  <si>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</si>
  <si>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</si>
  <si>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</si>
  <si>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</si>
  <si>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</si>
  <si>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</si>
  <si>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</si>
  <si>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</si>
  <si>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</si>
  <si>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</si>
  <si>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</si>
  <si>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退役军人事务局</t>
  </si>
  <si>
    <t>合  计</t>
  </si>
  <si>
    <t>2023年部门预算收支总表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</si>
  <si>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</si>
  <si>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</si>
  <si>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</si>
  <si>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</si>
  <si>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</si>
  <si>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</si>
  <si>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</si>
  <si>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</si>
  <si>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</si>
  <si>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</si>
  <si>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</si>
  <si>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</si>
  <si>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</si>
  <si>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</si>
  <si>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</si>
  <si>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</si>
  <si>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</si>
  <si>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</si>
  <si>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</si>
  <si>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</si>
  <si>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</si>
  <si>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</si>
  <si>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</si>
  <si>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</si>
  <si>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</si>
  <si>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</si>
  <si>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</si>
  <si>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</si>
  <si>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</si>
  <si>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</si>
  <si>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</si>
  <si>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</si>
  <si>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</si>
  <si>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</si>
  <si>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</si>
  <si>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</si>
  <si>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</si>
  <si>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</si>
  <si>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</si>
  <si>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</si>
  <si>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</si>
  <si>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2023年部门预算收入总表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</si>
  <si>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</si>
  <si>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</si>
  <si>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</si>
  <si>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</si>
  <si>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</si>
  <si>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</si>
  <si>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</si>
  <si>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</si>
  <si>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</si>
  <si>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2082801</t>
  </si>
  <si>
    <t>行政运行</t>
  </si>
  <si>
    <t>2080505</t>
  </si>
  <si>
    <t>机关事业单位基本养老保险缴费支出</t>
  </si>
  <si>
    <t>2080506</t>
  </si>
  <si>
    <t>机关事业单位职业年金缴费支出</t>
  </si>
  <si>
    <t>2089999</t>
  </si>
  <si>
    <t>其他社会保障和就业支出</t>
  </si>
  <si>
    <t>2101101</t>
  </si>
  <si>
    <t>行政单位医疗</t>
  </si>
  <si>
    <t>2210201</t>
  </si>
  <si>
    <t>住房公积金</t>
  </si>
  <si>
    <t>其他优抚支出</t>
  </si>
  <si>
    <t>2082802</t>
  </si>
  <si>
    <t>一般行政管理事务</t>
  </si>
  <si>
    <t>2080808</t>
  </si>
  <si>
    <t>烈士纪念设施管理维护</t>
  </si>
  <si>
    <t>2080901</t>
  </si>
  <si>
    <t>退役士兵安置</t>
  </si>
  <si>
    <t>2080903</t>
  </si>
  <si>
    <t>军队移交政府离退休干部管理机构</t>
  </si>
  <si>
    <t>2080905</t>
  </si>
  <si>
    <t>军队转业干部安置</t>
  </si>
  <si>
    <t>2080805</t>
  </si>
  <si>
    <t>义务兵优待</t>
  </si>
  <si>
    <t>2082899</t>
  </si>
  <si>
    <t>其他退役军人事务管理支出</t>
  </si>
  <si>
    <t>2101499</t>
  </si>
  <si>
    <t>其他优抚对象医疗支出</t>
  </si>
  <si>
    <t>2080999</t>
  </si>
  <si>
    <t>其他退役安置支出</t>
  </si>
  <si>
    <t>2023年部门预算支出总表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</si>
  <si>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</si>
  <si>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</si>
  <si>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</si>
  <si>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</si>
  <si>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</si>
  <si>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2023年财政拨款预算收支总表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</si>
  <si>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</si>
  <si>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</si>
  <si>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</si>
  <si>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</si>
  <si>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</si>
  <si>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</si>
  <si>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</si>
  <si>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</si>
  <si>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</si>
  <si>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2023年纳入财政专户管理的事业收入支出表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</si>
  <si>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</si>
  <si>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</si>
  <si>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2023年一般公共预算财政拨款支出表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</si>
  <si>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</si>
  <si>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</si>
  <si>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2023年一般公共预算财政拨款基本支出经济分类表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</si>
  <si>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</si>
  <si>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</si>
  <si>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</si>
  <si>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</si>
  <si>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</si>
  <si>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</si>
  <si>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</si>
  <si>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</si>
  <si>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</si>
  <si>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</si>
  <si>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</si>
  <si>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</si>
  <si>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</si>
  <si>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</si>
  <si>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</si>
  <si>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</si>
  <si>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职业年金缴费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</si>
  <si>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</si>
  <si>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</si>
  <si>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</si>
  <si>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</si>
  <si>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t xml:space="preserve">      培训费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</si>
  <si>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</si>
  <si>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</si>
  <si>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>对个人和家庭的补助</t>
  </si>
  <si>
    <t xml:space="preserve">      专用材料费</t>
  </si>
  <si>
    <t xml:space="preserve">     离休费</t>
  </si>
  <si>
    <t xml:space="preserve">      专用燃料费</t>
  </si>
  <si>
    <t xml:space="preserve">     退休费</t>
  </si>
  <si>
    <t xml:space="preserve">      劳务费</t>
  </si>
  <si>
    <t xml:space="preserve">     抚恤金</t>
  </si>
  <si>
    <t xml:space="preserve">      委托业务费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</si>
  <si>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</si>
  <si>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物业管理费</t>
  </si>
  <si>
    <t xml:space="preserve">     其他对个人和家庭的补助</t>
  </si>
  <si>
    <t xml:space="preserve">      其他交通费用</t>
  </si>
  <si>
    <t>资本性支出</t>
  </si>
  <si>
    <t xml:space="preserve">      其他商品和服务支出</t>
  </si>
  <si>
    <t xml:space="preserve">     办公设备购置</t>
  </si>
  <si>
    <t>（二）提取安排经费</t>
  </si>
  <si>
    <t xml:space="preserve">     专用设备购置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</si>
  <si>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</si>
  <si>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t xml:space="preserve">     信息网络及软件购置更新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</si>
  <si>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</si>
  <si>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</si>
  <si>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</si>
  <si>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</si>
  <si>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</si>
  <si>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</si>
  <si>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</si>
  <si>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2023年一般公共预算财政拨款基本支出、项目支出部门预算及政府预算经济分类总表</t>
  </si>
  <si>
    <t>政府预算经济分类合计</t>
  </si>
  <si>
    <t>机关工资福利支出小计</t>
  </si>
  <si>
    <t>工资奖金津补贴</t>
  </si>
  <si>
    <t>社会保障缴费</t>
  </si>
  <si>
    <t>其他工资福利支出</t>
  </si>
  <si>
    <t>机关商品和服务支出小计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</si>
  <si>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</si>
  <si>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</si>
  <si>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</si>
  <si>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</si>
  <si>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</si>
  <si>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</si>
  <si>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</si>
  <si>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</si>
  <si>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</si>
  <si>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对个人和家庭的补助小计</t>
  </si>
  <si>
    <t>社会福利和救助</t>
  </si>
  <si>
    <t>助学金</t>
  </si>
  <si>
    <t>个人农业生产补贴</t>
  </si>
  <si>
    <t>离退休费</t>
  </si>
  <si>
    <t>其他对个人和家庭的补助</t>
  </si>
  <si>
    <t>机关资本性支出小计</t>
  </si>
  <si>
    <t>房屋建筑物购建</t>
  </si>
  <si>
    <t>基础设施建设</t>
  </si>
  <si>
    <t>土地征迁补偿和安置支出</t>
  </si>
  <si>
    <t>设备购置</t>
  </si>
  <si>
    <t>大型修缮</t>
  </si>
  <si>
    <t>其他资本性支出</t>
  </si>
  <si>
    <t>对企业补助</t>
  </si>
  <si>
    <t>对社会保障基金补助</t>
  </si>
  <si>
    <t>项目名称</t>
  </si>
  <si>
    <t>部门预算经济分类合计</t>
  </si>
  <si>
    <r>
      <rPr>
        <sz val="9"/>
        <rFont val="宋体"/>
        <charset val="134"/>
      </rPr>
      <t xml:space="preserve">工资福利支出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小计</t>
    </r>
  </si>
  <si>
    <t>基本工资</t>
  </si>
  <si>
    <t>津贴补贴</t>
  </si>
  <si>
    <t>绩效工资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</si>
  <si>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</si>
  <si>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</si>
  <si>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</si>
  <si>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</si>
  <si>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</si>
  <si>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商品和服务支出小计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</si>
  <si>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</si>
  <si>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</si>
  <si>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</si>
  <si>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</si>
  <si>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</si>
  <si>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</si>
  <si>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</si>
  <si>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</si>
  <si>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租赁费</t>
  </si>
  <si>
    <t>物业管理费</t>
  </si>
  <si>
    <t>工会经费</t>
  </si>
  <si>
    <t>福利费</t>
  </si>
  <si>
    <t>其他交通费用</t>
  </si>
  <si>
    <t>专用材料费</t>
  </si>
  <si>
    <t>被装购置费</t>
  </si>
  <si>
    <t>专用燃料费</t>
  </si>
  <si>
    <t>劳务费</t>
  </si>
  <si>
    <t>生活补助</t>
  </si>
  <si>
    <t>代缴社会保险费</t>
  </si>
  <si>
    <t>抚恤金</t>
  </si>
  <si>
    <t>离休费</t>
  </si>
  <si>
    <t>退休费</t>
  </si>
  <si>
    <t>资本性支出     小计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</si>
  <si>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</si>
  <si>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</si>
  <si>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</si>
  <si>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</si>
  <si>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</si>
  <si>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</si>
  <si>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</si>
  <si>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物资储备</t>
  </si>
  <si>
    <t>其他交通工具购置</t>
  </si>
  <si>
    <t>费用补贴</t>
  </si>
  <si>
    <t>利息补贴</t>
  </si>
  <si>
    <t>机关事业单位基本养老       保险缴费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</si>
  <si>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080506</t>
    </r>
  </si>
  <si>
    <t>失业、工伤保险缴费</t>
  </si>
  <si>
    <t>遗属及其他优抚人员支出</t>
  </si>
  <si>
    <t>光荣院运行费用</t>
  </si>
  <si>
    <t>涉军人员信访工作经费</t>
  </si>
  <si>
    <t>退役军人管理事务项目</t>
  </si>
  <si>
    <t>退役军人服务中心(站)运行费</t>
  </si>
  <si>
    <t>烈士纪念设施维修管理项目</t>
  </si>
  <si>
    <t>2080899</t>
  </si>
  <si>
    <t>困难退役军人帮扶援助</t>
  </si>
  <si>
    <t>退役军人自主就业一次性经济补助</t>
  </si>
  <si>
    <t>军休机构保障项目</t>
  </si>
  <si>
    <t>退役士兵待安置期间的生活补助及缴纳社会保险项目</t>
  </si>
  <si>
    <t>军队转业干部待遇保障项目</t>
  </si>
  <si>
    <t>义务兵优待金</t>
  </si>
  <si>
    <t>役前慰问及公祭活动项目</t>
  </si>
  <si>
    <t>重点优抚对象医疗保障项目</t>
  </si>
  <si>
    <t>部分退役士兵社保缴纳补助</t>
  </si>
  <si>
    <t>春节慰问费用</t>
  </si>
  <si>
    <t>八一慰问项目</t>
  </si>
  <si>
    <t>优抚对象生活抚恤</t>
  </si>
  <si>
    <t>部分退役军人服务管理项目</t>
  </si>
  <si>
    <t>2023年政府性基金预算收入表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</si>
  <si>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</si>
  <si>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</si>
  <si>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</si>
  <si>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</si>
  <si>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</si>
  <si>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2023年政府性基金预算支出表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</si>
  <si>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</si>
  <si>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2023年“三公”经费部门预算情况表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</si>
  <si>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</si>
  <si>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</si>
  <si>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</si>
  <si>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</si>
  <si>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</si>
  <si>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</si>
  <si>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</si>
  <si>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</si>
  <si>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</si>
  <si>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</si>
  <si>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</si>
  <si>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 xml:space="preserve">
情况说明：我单位不安排三公经费，与上年齐平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</si>
  <si>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</si>
  <si>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2023年机关运行经费预算财政拨款情况统计表</t>
  </si>
  <si>
    <t>单 位 名 称</t>
  </si>
  <si>
    <t>万荣县退役军人事务局</t>
  </si>
  <si>
    <t>其中：公务员交通补贴 29100元</t>
  </si>
  <si>
    <t xml:space="preserve"> 2023年政府采购预算计划表</t>
  </si>
  <si>
    <t>单位：万元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</si>
  <si>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</si>
  <si>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</si>
  <si>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</si>
  <si>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</si>
  <si>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</si>
  <si>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</si>
  <si>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</si>
  <si>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合 计</t>
  </si>
  <si>
    <t>一般公共   预算资金</t>
  </si>
  <si>
    <t>转移支付   资金</t>
  </si>
  <si>
    <t>事业收入</t>
  </si>
  <si>
    <t>其他收入</t>
  </si>
  <si>
    <t>自筹资金</t>
  </si>
  <si>
    <t>A4纸</t>
  </si>
  <si>
    <t>A090101</t>
  </si>
  <si>
    <t>箱</t>
  </si>
  <si>
    <t>70克/张</t>
  </si>
  <si>
    <t>电脑（服务中心）</t>
  </si>
  <si>
    <t>A02010104</t>
  </si>
  <si>
    <t>台</t>
  </si>
  <si>
    <t>M43R I5-10500/8G/1T+256G/21.5寸屏</t>
  </si>
  <si>
    <t>打印机（服务中心）</t>
  </si>
  <si>
    <t>A020204</t>
  </si>
  <si>
    <t>黑白激光A4复印打印一体机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</si>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</sst>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>
  <numFmts count="9">
    <numFmt numFmtId="176" formatCode="#,##0_ "/>
    <numFmt numFmtId="177" formatCode=";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#,##0.00_);[Red]\(#,##0.00\)"/>
    <numFmt numFmtId="179" formatCode="#,##0.0000"/>
    <numFmt numFmtId="180" formatCode="#,##0_);[Red]\(#,##0\)"/>
  </numFmts>
  <fonts count="27">
    <font>
      <sz val="9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9"/>
      <color indexed="0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2" fillId="15" borderId="15" applyNumberFormat="false" applyAlignment="false" applyProtection="false">
      <alignment vertical="center"/>
    </xf>
    <xf numFmtId="0" fontId="16" fillId="18" borderId="17" applyNumberFormat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14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14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5" fillId="0" borderId="16" applyNumberFormat="false" applyFill="false" applyAlignment="false" applyProtection="false">
      <alignment vertical="center"/>
    </xf>
    <xf numFmtId="0" fontId="17" fillId="0" borderId="18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0" fillId="0" borderId="2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" fillId="23" borderId="19" applyNumberFormat="false" applyFon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23" fillId="15" borderId="13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0" fontId="8" fillId="3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8" borderId="13" applyNumberForma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</cellStyleXfs>
  <cellXfs count="216">
    <xf numFmtId="0" fontId="0" fillId="0" borderId="0" xfId="0"/>
    <xf numFmtId="0" fontId="0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vertical="center"/>
    </xf>
    <xf numFmtId="49" fontId="0" fillId="0" borderId="0" xfId="0" applyNumberFormat="true" applyAlignmen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1" xfId="0" applyFont="true" applyBorder="true" applyAlignment="true">
      <alignment horizontal="left" vertical="center"/>
    </xf>
    <xf numFmtId="0" fontId="0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3" xfId="0" applyBorder="true" applyAlignment="true">
      <alignment vertical="center"/>
    </xf>
    <xf numFmtId="0" fontId="0" fillId="0" borderId="3" xfId="0" applyBorder="true" applyAlignment="true">
      <alignment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6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vertical="center"/>
    </xf>
    <xf numFmtId="0" fontId="0" fillId="0" borderId="5" xfId="0" applyFont="true" applyBorder="true" applyAlignment="true">
      <alignment horizontal="center" vertical="center"/>
    </xf>
    <xf numFmtId="0" fontId="0" fillId="0" borderId="6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 wrapText="true"/>
    </xf>
    <xf numFmtId="178" fontId="0" fillId="2" borderId="4" xfId="0" applyNumberFormat="true" applyFont="true" applyFill="true" applyBorder="true" applyAlignment="true">
      <alignment horizontal="right" vertical="center" wrapText="true"/>
    </xf>
    <xf numFmtId="178" fontId="0" fillId="2" borderId="2" xfId="0" applyNumberFormat="true" applyFont="true" applyFill="true" applyBorder="true" applyAlignment="true">
      <alignment horizontal="right" vertical="center" wrapText="true"/>
    </xf>
    <xf numFmtId="0" fontId="0" fillId="0" borderId="7" xfId="0" applyFont="true" applyBorder="true" applyAlignment="true">
      <alignment horizontal="center" vertical="center" wrapText="true"/>
    </xf>
    <xf numFmtId="178" fontId="0" fillId="2" borderId="4" xfId="0" applyNumberFormat="true" applyFont="true" applyFill="true" applyBorder="true" applyAlignment="true">
      <alignment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7" xfId="0" applyFont="true" applyBorder="true" applyAlignment="true">
      <alignment horizontal="center" vertical="center"/>
    </xf>
    <xf numFmtId="49" fontId="0" fillId="0" borderId="2" xfId="0" applyNumberFormat="true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vertical="center" wrapText="true"/>
    </xf>
    <xf numFmtId="0" fontId="1" fillId="0" borderId="0" xfId="0" applyNumberFormat="true" applyFont="true" applyFill="true" applyAlignment="true" applyProtection="true">
      <alignment horizontal="center" vertical="center"/>
    </xf>
    <xf numFmtId="0" fontId="0" fillId="0" borderId="1" xfId="0" applyFont="true" applyFill="true" applyBorder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49" fontId="0" fillId="0" borderId="5" xfId="0" applyNumberFormat="true" applyFont="true" applyFill="true" applyBorder="true" applyAlignment="true" applyProtection="true">
      <alignment horizontal="center" vertical="center"/>
    </xf>
    <xf numFmtId="180" fontId="0" fillId="0" borderId="4" xfId="0" applyNumberFormat="true" applyFont="true" applyFill="true" applyBorder="true" applyAlignment="true" applyProtection="true">
      <alignment horizontal="center" vertical="center"/>
    </xf>
    <xf numFmtId="4" fontId="0" fillId="0" borderId="4" xfId="0" applyNumberFormat="true" applyFont="true" applyFill="true" applyBorder="true" applyAlignment="true" applyProtection="true">
      <alignment horizontal="right" vertical="center"/>
    </xf>
    <xf numFmtId="0" fontId="0" fillId="0" borderId="5" xfId="0" applyNumberFormat="true" applyFill="true" applyBorder="true" applyAlignment="true" applyProtection="true">
      <alignment horizontal="center" vertical="center"/>
    </xf>
    <xf numFmtId="4" fontId="0" fillId="0" borderId="4" xfId="0" applyNumberFormat="true" applyFill="true" applyBorder="true" applyAlignment="true" applyProtection="true">
      <alignment horizontal="left" vertical="center"/>
    </xf>
    <xf numFmtId="0" fontId="0" fillId="0" borderId="5" xfId="0" applyNumberFormat="true" applyFont="true" applyFill="true" applyBorder="true" applyAlignment="true" applyProtection="true">
      <alignment horizontal="center" vertical="center"/>
    </xf>
    <xf numFmtId="180" fontId="0" fillId="0" borderId="4" xfId="0" applyNumberFormat="true" applyFont="true" applyFill="true" applyBorder="true" applyAlignment="true" applyProtection="true">
      <alignment horizontal="right" vertical="center"/>
    </xf>
    <xf numFmtId="0" fontId="0" fillId="0" borderId="0" xfId="0" applyFill="true"/>
    <xf numFmtId="0" fontId="1" fillId="0" borderId="0" xfId="0" applyFont="true" applyFill="true" applyAlignment="true">
      <alignment horizontal="center" vertical="center"/>
    </xf>
    <xf numFmtId="0" fontId="0" fillId="0" borderId="0" xfId="0" applyFont="true" applyFill="true" applyBorder="true" applyAlignment="true">
      <alignment horizontal="left" vertical="center"/>
    </xf>
    <xf numFmtId="0" fontId="0" fillId="0" borderId="5" xfId="0" applyFill="true" applyBorder="true" applyAlignment="true">
      <alignment horizontal="center" vertical="center"/>
    </xf>
    <xf numFmtId="0" fontId="0" fillId="0" borderId="6" xfId="0" applyFill="true" applyBorder="true" applyAlignment="true">
      <alignment horizontal="center" vertical="center"/>
    </xf>
    <xf numFmtId="0" fontId="0" fillId="0" borderId="8" xfId="0" applyFill="true" applyBorder="true" applyAlignment="true">
      <alignment horizontal="center" vertical="center"/>
    </xf>
    <xf numFmtId="0" fontId="0" fillId="0" borderId="5" xfId="0" applyFont="true" applyFill="true" applyBorder="true" applyAlignment="true">
      <alignment horizontal="center" vertical="center"/>
    </xf>
    <xf numFmtId="0" fontId="0" fillId="0" borderId="7" xfId="0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/>
    </xf>
    <xf numFmtId="180" fontId="0" fillId="0" borderId="4" xfId="0" applyNumberFormat="true" applyFill="true" applyBorder="true" applyAlignment="true">
      <alignment vertical="center"/>
    </xf>
    <xf numFmtId="0" fontId="0" fillId="0" borderId="4" xfId="0" applyBorder="true" applyAlignment="true">
      <alignment vertical="center"/>
    </xf>
    <xf numFmtId="0" fontId="0" fillId="0" borderId="4" xfId="0" applyFont="true" applyBorder="true" applyAlignment="true">
      <alignment horizontal="left" vertical="center"/>
    </xf>
    <xf numFmtId="0" fontId="0" fillId="0" borderId="4" xfId="0" applyBorder="true" applyAlignment="true">
      <alignment horizontal="left" vertical="center"/>
    </xf>
    <xf numFmtId="0" fontId="0" fillId="0" borderId="5" xfId="0" applyBorder="true" applyAlignment="true">
      <alignment horizontal="left" vertical="top" wrapText="true"/>
    </xf>
    <xf numFmtId="0" fontId="0" fillId="0" borderId="6" xfId="0" applyBorder="true" applyAlignment="true">
      <alignment horizontal="left" vertical="top" wrapText="true"/>
    </xf>
    <xf numFmtId="0" fontId="0" fillId="0" borderId="9" xfId="0" applyFont="true" applyBorder="true" applyAlignment="true">
      <alignment horizontal="left" vertical="center" wrapText="true"/>
    </xf>
    <xf numFmtId="0" fontId="0" fillId="0" borderId="9" xfId="0" applyBorder="true" applyAlignment="true">
      <alignment horizontal="left" vertical="center" wrapText="true"/>
    </xf>
    <xf numFmtId="0" fontId="0" fillId="0" borderId="5" xfId="0" applyFill="true" applyBorder="true" applyAlignment="true">
      <alignment horizontal="center" vertical="center" wrapText="true"/>
    </xf>
    <xf numFmtId="0" fontId="0" fillId="0" borderId="7" xfId="0" applyBorder="true" applyAlignment="true">
      <alignment horizontal="left" vertical="top" wrapText="true"/>
    </xf>
    <xf numFmtId="0" fontId="0" fillId="0" borderId="1" xfId="0" applyFill="true" applyBorder="true" applyAlignment="true">
      <alignment horizontal="left" vertical="center"/>
    </xf>
    <xf numFmtId="0" fontId="0" fillId="0" borderId="7" xfId="0" applyBorder="true" applyAlignment="true">
      <alignment horizontal="center" vertical="center"/>
    </xf>
    <xf numFmtId="0" fontId="0" fillId="0" borderId="4" xfId="0" applyNumberFormat="true" applyFont="true" applyFill="true" applyBorder="true" applyAlignment="true" applyProtection="true">
      <alignment horizontal="center" vertical="center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right" vertical="center"/>
    </xf>
    <xf numFmtId="0" fontId="0" fillId="0" borderId="4" xfId="0" applyNumberFormat="true" applyFill="true" applyBorder="true" applyAlignment="true" applyProtection="true">
      <alignment horizontal="center" vertical="center"/>
    </xf>
    <xf numFmtId="0" fontId="0" fillId="0" borderId="10" xfId="0" applyBorder="true" applyAlignment="true">
      <alignment horizontal="center" vertical="center"/>
    </xf>
    <xf numFmtId="177" fontId="0" fillId="0" borderId="2" xfId="0" applyNumberFormat="true" applyFont="true" applyFill="true" applyBorder="true" applyAlignment="true" applyProtection="true">
      <alignment horizontal="center" vertical="center"/>
    </xf>
    <xf numFmtId="177" fontId="0" fillId="0" borderId="2" xfId="0" applyNumberFormat="true" applyFill="true" applyBorder="true" applyAlignment="true" applyProtection="true">
      <alignment horizontal="center" vertical="center"/>
    </xf>
    <xf numFmtId="0" fontId="0" fillId="0" borderId="4" xfId="0" applyBorder="true"/>
    <xf numFmtId="0" fontId="0" fillId="0" borderId="10" xfId="0" applyNumberFormat="true" applyBorder="true" applyAlignment="true">
      <alignment horizontal="center" vertical="center" wrapText="true"/>
    </xf>
    <xf numFmtId="0" fontId="0" fillId="0" borderId="2" xfId="0" applyNumberFormat="true" applyFill="true" applyBorder="true" applyAlignment="true" applyProtection="true">
      <alignment horizontal="center" vertical="center" wrapText="true"/>
    </xf>
    <xf numFmtId="0" fontId="0" fillId="0" borderId="4" xfId="0" applyNumberFormat="true" applyFont="true" applyFill="true" applyBorder="true" applyAlignment="true" applyProtection="true">
      <alignment horizontal="center" vertical="center" wrapText="true"/>
    </xf>
    <xf numFmtId="0" fontId="0" fillId="0" borderId="5" xfId="0" applyNumberFormat="true" applyFont="true" applyFill="true" applyBorder="true" applyAlignment="true" applyProtection="true">
      <alignment horizontal="left" vertical="center" wrapText="true"/>
    </xf>
    <xf numFmtId="0" fontId="0" fillId="0" borderId="4" xfId="0" applyNumberFormat="true" applyFont="true" applyFill="true" applyBorder="true" applyAlignment="true" applyProtection="true">
      <alignment horizontal="left" vertical="center" wrapText="true"/>
    </xf>
    <xf numFmtId="176" fontId="0" fillId="0" borderId="0" xfId="0" applyNumberFormat="true" applyFont="true" applyAlignment="true">
      <alignment horizontal="center" vertical="center" wrapText="true"/>
    </xf>
    <xf numFmtId="176" fontId="0" fillId="0" borderId="0" xfId="0" applyNumberFormat="true" applyFont="true" applyAlignment="true">
      <alignment horizontal="center" vertical="center"/>
    </xf>
    <xf numFmtId="176" fontId="0" fillId="0" borderId="0" xfId="0" applyNumberFormat="true" applyAlignment="true">
      <alignment vertical="center" wrapText="true"/>
    </xf>
    <xf numFmtId="176" fontId="0" fillId="0" borderId="0" xfId="0" applyNumberFormat="true"/>
    <xf numFmtId="176" fontId="1" fillId="0" borderId="0" xfId="0" applyNumberFormat="true" applyFont="true" applyFill="true" applyAlignment="true">
      <alignment horizontal="center" vertical="center"/>
    </xf>
    <xf numFmtId="176" fontId="0" fillId="0" borderId="1" xfId="0" applyNumberFormat="true" applyFill="true" applyBorder="true" applyAlignment="true">
      <alignment horizontal="left" vertical="center"/>
    </xf>
    <xf numFmtId="176" fontId="0" fillId="0" borderId="4" xfId="0" applyNumberFormat="true" applyFont="true" applyBorder="true" applyAlignment="true">
      <alignment horizontal="center" vertical="center" wrapText="true"/>
    </xf>
    <xf numFmtId="176" fontId="0" fillId="0" borderId="4" xfId="0" applyNumberFormat="true" applyFont="true" applyFill="true" applyBorder="true" applyAlignment="true" applyProtection="true">
      <alignment horizontal="center" vertical="center"/>
    </xf>
    <xf numFmtId="176" fontId="0" fillId="0" borderId="4" xfId="0" applyNumberFormat="true" applyFont="true" applyBorder="true" applyAlignment="true">
      <alignment horizontal="center" vertical="center"/>
    </xf>
    <xf numFmtId="176" fontId="0" fillId="0" borderId="4" xfId="0" applyNumberFormat="true" applyFont="true" applyFill="true" applyBorder="true" applyAlignment="true">
      <alignment horizontal="center" vertical="center"/>
    </xf>
    <xf numFmtId="176" fontId="0" fillId="0" borderId="3" xfId="0" applyNumberFormat="true" applyFont="true" applyFill="true" applyBorder="true" applyAlignment="true" applyProtection="true">
      <alignment horizontal="center" vertical="center" wrapText="true"/>
    </xf>
    <xf numFmtId="176" fontId="0" fillId="0" borderId="3" xfId="0" applyNumberFormat="true" applyFill="true" applyBorder="true" applyAlignment="true" applyProtection="true">
      <alignment horizontal="center" vertical="center" wrapText="true"/>
    </xf>
    <xf numFmtId="176" fontId="0" fillId="0" borderId="3" xfId="0" applyNumberFormat="true" applyFont="true" applyFill="true" applyBorder="true" applyAlignment="true" applyProtection="true">
      <alignment horizontal="right" vertical="center" wrapText="true"/>
    </xf>
    <xf numFmtId="49" fontId="0" fillId="0" borderId="4" xfId="0" applyNumberFormat="true" applyFill="true" applyBorder="true" applyAlignment="true" applyProtection="true">
      <alignment horizontal="center" vertical="center" wrapText="true"/>
    </xf>
    <xf numFmtId="49" fontId="0" fillId="0" borderId="4" xfId="0" applyNumberFormat="true" applyFont="true" applyFill="true" applyBorder="true" applyAlignment="true" applyProtection="true">
      <alignment horizontal="center" vertical="center" wrapText="true"/>
    </xf>
    <xf numFmtId="176" fontId="0" fillId="0" borderId="4" xfId="0" applyNumberFormat="true" applyFont="true" applyFill="true" applyBorder="true" applyAlignment="true" applyProtection="true">
      <alignment horizontal="right" vertical="center" wrapText="true"/>
    </xf>
    <xf numFmtId="176" fontId="0" fillId="0" borderId="4" xfId="1" applyNumberFormat="true" applyFont="true" applyFill="true" applyBorder="true" applyAlignment="true" applyProtection="true">
      <alignment horizontal="center" vertical="center" wrapText="true"/>
      <protection locked="false"/>
    </xf>
    <xf numFmtId="49" fontId="0" fillId="3" borderId="4" xfId="0" applyNumberFormat="true" applyFill="true" applyBorder="true" applyAlignment="true" applyProtection="true">
      <alignment horizontal="center" vertical="center" wrapText="true"/>
    </xf>
    <xf numFmtId="176" fontId="0" fillId="3" borderId="4" xfId="1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1" xfId="0" applyFont="true" applyBorder="true" applyAlignment="true">
      <alignment horizontal="center" vertical="center" wrapText="true"/>
    </xf>
    <xf numFmtId="176" fontId="0" fillId="0" borderId="4" xfId="0" applyNumberFormat="true" applyFill="true" applyBorder="true" applyAlignment="true">
      <alignment vertical="center" wrapText="true"/>
    </xf>
    <xf numFmtId="49" fontId="2" fillId="0" borderId="4" xfId="0" applyNumberFormat="true" applyFont="true" applyFill="true" applyBorder="true" applyAlignment="true" applyProtection="true">
      <alignment horizontal="center" vertical="center" wrapText="true"/>
    </xf>
    <xf numFmtId="176" fontId="0" fillId="0" borderId="0" xfId="0" applyNumberFormat="true" applyFill="true"/>
    <xf numFmtId="176" fontId="0" fillId="0" borderId="0" xfId="0" applyNumberFormat="true" applyAlignment="true">
      <alignment horizontal="center" vertical="center"/>
    </xf>
    <xf numFmtId="176" fontId="0" fillId="0" borderId="4" xfId="0" applyNumberFormat="true" applyBorder="true" applyAlignment="true">
      <alignment vertical="center" wrapText="true"/>
    </xf>
    <xf numFmtId="176" fontId="0" fillId="4" borderId="4" xfId="0" applyNumberFormat="true" applyFont="true" applyFill="true" applyBorder="true" applyAlignment="true" applyProtection="true">
      <alignment horizontal="right" vertical="center" wrapText="true"/>
    </xf>
    <xf numFmtId="176" fontId="0" fillId="0" borderId="5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0" borderId="6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0" borderId="7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0" borderId="1" xfId="0" applyNumberFormat="true" applyFont="true" applyFill="true" applyBorder="true" applyAlignment="true">
      <alignment horizontal="left" vertical="center"/>
    </xf>
    <xf numFmtId="176" fontId="0" fillId="3" borderId="4" xfId="0" applyNumberFormat="true" applyFont="true" applyFill="true" applyBorder="true" applyAlignment="true">
      <alignment horizontal="center" vertical="center" wrapText="true"/>
    </xf>
    <xf numFmtId="176" fontId="0" fillId="0" borderId="5" xfId="0" applyNumberFormat="true" applyFont="true" applyBorder="true" applyAlignment="true">
      <alignment horizontal="center" vertical="center" wrapText="true"/>
    </xf>
    <xf numFmtId="176" fontId="0" fillId="0" borderId="6" xfId="0" applyNumberFormat="true" applyFont="true" applyBorder="true" applyAlignment="true">
      <alignment horizontal="center" vertical="center" wrapText="true"/>
    </xf>
    <xf numFmtId="176" fontId="0" fillId="0" borderId="7" xfId="0" applyNumberFormat="true" applyFont="true" applyBorder="true" applyAlignment="true">
      <alignment horizontal="center" vertical="center" wrapText="true"/>
    </xf>
    <xf numFmtId="176" fontId="0" fillId="0" borderId="5" xfId="0" applyNumberFormat="true" applyBorder="true" applyAlignment="true">
      <alignment horizontal="center" vertical="center" wrapText="true"/>
    </xf>
    <xf numFmtId="176" fontId="0" fillId="0" borderId="1" xfId="0" applyNumberFormat="true" applyBorder="true" applyAlignment="true">
      <alignment horizontal="center" vertical="center"/>
    </xf>
    <xf numFmtId="176" fontId="0" fillId="0" borderId="1" xfId="0" applyNumberFormat="true" applyFont="true" applyBorder="true" applyAlignment="true">
      <alignment horizontal="left" vertical="center"/>
    </xf>
    <xf numFmtId="176" fontId="0" fillId="0" borderId="1" xfId="0" applyNumberFormat="true" applyBorder="true" applyAlignment="true">
      <alignment horizontal="left" vertical="center"/>
    </xf>
    <xf numFmtId="176" fontId="0" fillId="0" borderId="4" xfId="0" applyNumberFormat="true" applyBorder="true" applyAlignment="true">
      <alignment horizontal="center" vertical="center" wrapText="true"/>
    </xf>
    <xf numFmtId="176" fontId="0" fillId="2" borderId="4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2" borderId="5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2" borderId="6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2" borderId="7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0" borderId="1" xfId="0" applyNumberFormat="true" applyBorder="true" applyAlignment="true">
      <alignment vertical="center"/>
    </xf>
    <xf numFmtId="176" fontId="0" fillId="3" borderId="5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3" borderId="7" xfId="1" applyNumberFormat="true" applyFont="true" applyFill="true" applyBorder="true" applyAlignment="true" applyProtection="true">
      <alignment horizontal="center" vertical="center" wrapText="true"/>
      <protection locked="false"/>
    </xf>
    <xf numFmtId="177" fontId="0" fillId="0" borderId="5" xfId="0" applyNumberFormat="true" applyFill="true" applyBorder="true" applyAlignment="true" applyProtection="true">
      <alignment horizontal="center" vertical="center"/>
    </xf>
    <xf numFmtId="176" fontId="0" fillId="0" borderId="5" xfId="0" applyNumberFormat="true" applyFill="true" applyBorder="true" applyAlignment="true" applyProtection="true">
      <alignment horizontal="center" vertical="center"/>
    </xf>
    <xf numFmtId="176" fontId="0" fillId="0" borderId="6" xfId="0" applyNumberFormat="true" applyFill="true" applyBorder="true" applyAlignment="true" applyProtection="true">
      <alignment horizontal="center" vertical="center"/>
    </xf>
    <xf numFmtId="176" fontId="0" fillId="0" borderId="7" xfId="0" applyNumberFormat="true" applyFill="true" applyBorder="true" applyAlignment="true" applyProtection="true">
      <alignment horizontal="center" vertical="center"/>
    </xf>
    <xf numFmtId="177" fontId="0" fillId="0" borderId="5" xfId="0" applyNumberFormat="true" applyFont="true" applyFill="true" applyBorder="true" applyAlignment="true" applyProtection="true">
      <alignment horizontal="left" vertical="center"/>
    </xf>
    <xf numFmtId="176" fontId="0" fillId="0" borderId="5" xfId="0" applyNumberFormat="true" applyFont="true" applyFill="true" applyBorder="true" applyAlignment="true" applyProtection="true">
      <alignment horizontal="right" vertical="center"/>
    </xf>
    <xf numFmtId="176" fontId="0" fillId="0" borderId="4" xfId="0" applyNumberFormat="true" applyFont="true" applyFill="true" applyBorder="true" applyAlignment="true" applyProtection="true">
      <alignment horizontal="right" vertical="center"/>
    </xf>
    <xf numFmtId="177" fontId="0" fillId="0" borderId="4" xfId="0" applyNumberFormat="true" applyFill="true" applyBorder="true" applyAlignment="true" applyProtection="true">
      <alignment horizontal="left" vertical="center"/>
    </xf>
    <xf numFmtId="177" fontId="0" fillId="0" borderId="4" xfId="0" applyNumberFormat="true" applyFont="true" applyFill="true" applyBorder="true" applyAlignment="true" applyProtection="true">
      <alignment horizontal="left" vertical="center"/>
    </xf>
    <xf numFmtId="180" fontId="0" fillId="0" borderId="4" xfId="0" applyNumberFormat="true" applyFill="true" applyBorder="true" applyAlignment="true" applyProtection="true">
      <alignment horizontal="left" vertical="center"/>
    </xf>
    <xf numFmtId="177" fontId="0" fillId="0" borderId="4" xfId="0" applyNumberFormat="true" applyFont="true" applyFill="true" applyBorder="true" applyAlignment="true" applyProtection="true">
      <alignment vertical="center"/>
    </xf>
    <xf numFmtId="176" fontId="0" fillId="0" borderId="4" xfId="0" applyNumberFormat="true" applyBorder="true" applyAlignment="true">
      <alignment horizontal="right" vertical="center"/>
    </xf>
    <xf numFmtId="177" fontId="0" fillId="0" borderId="4" xfId="0" applyNumberFormat="true" applyFont="true" applyFill="true" applyBorder="true" applyAlignment="true" applyProtection="true">
      <alignment horizontal="right" vertical="center"/>
    </xf>
    <xf numFmtId="177" fontId="0" fillId="0" borderId="5" xfId="0" applyNumberFormat="true" applyFont="true" applyFill="true" applyBorder="true" applyAlignment="true" applyProtection="true">
      <alignment horizontal="right" vertical="center"/>
    </xf>
    <xf numFmtId="0" fontId="0" fillId="0" borderId="6" xfId="0" applyBorder="true" applyAlignment="true">
      <alignment horizontal="center" vertical="center"/>
    </xf>
    <xf numFmtId="49" fontId="0" fillId="0" borderId="4" xfId="0" applyNumberFormat="true" applyFont="true" applyFill="true" applyBorder="true" applyAlignment="true" applyProtection="true">
      <alignment horizontal="center" vertical="center"/>
    </xf>
    <xf numFmtId="49" fontId="0" fillId="0" borderId="4" xfId="0" applyNumberFormat="true" applyFill="true" applyBorder="true" applyAlignment="true" applyProtection="true">
      <alignment horizontal="center" vertical="center"/>
    </xf>
    <xf numFmtId="49" fontId="0" fillId="0" borderId="4" xfId="0" applyNumberFormat="true" applyFont="true" applyFill="true" applyBorder="true" applyAlignment="true" applyProtection="true">
      <alignment horizontal="left" vertical="center"/>
    </xf>
    <xf numFmtId="0" fontId="0" fillId="0" borderId="4" xfId="0" applyFont="true" applyFill="true" applyBorder="true" applyAlignment="true">
      <alignment horizontal="centerContinuous" vertical="center"/>
    </xf>
    <xf numFmtId="0" fontId="0" fillId="0" borderId="4" xfId="0" applyFill="true" applyBorder="true" applyAlignment="true">
      <alignment horizontal="centerContinuous"/>
    </xf>
    <xf numFmtId="0" fontId="0" fillId="0" borderId="5" xfId="0" applyBorder="true" applyAlignment="true">
      <alignment horizontal="center" vertical="center"/>
    </xf>
    <xf numFmtId="0" fontId="0" fillId="0" borderId="2" xfId="0" applyNumberFormat="true" applyFont="true" applyFill="true" applyBorder="true" applyAlignment="true" applyProtection="true">
      <alignment horizontal="center" vertical="center"/>
    </xf>
    <xf numFmtId="0" fontId="0" fillId="0" borderId="5" xfId="0" applyBorder="true" applyAlignment="true">
      <alignment vertical="center"/>
    </xf>
    <xf numFmtId="3" fontId="0" fillId="0" borderId="2" xfId="0" applyNumberFormat="true" applyFont="true" applyFill="true" applyBorder="true" applyAlignment="true" applyProtection="true">
      <alignment horizontal="right" vertical="center"/>
    </xf>
    <xf numFmtId="4" fontId="0" fillId="0" borderId="4" xfId="0" applyNumberFormat="true" applyFont="true" applyFill="true" applyBorder="true" applyAlignment="true" applyProtection="true">
      <alignment horizontal="left" vertical="center"/>
    </xf>
    <xf numFmtId="3" fontId="0" fillId="0" borderId="4" xfId="0" applyNumberFormat="true" applyFont="true" applyFill="true" applyBorder="true" applyAlignment="true" applyProtection="true">
      <alignment horizontal="right" vertical="center"/>
    </xf>
    <xf numFmtId="0" fontId="0" fillId="0" borderId="5" xfId="0" applyFont="true" applyBorder="true" applyAlignment="true">
      <alignment vertical="center" wrapText="true"/>
    </xf>
    <xf numFmtId="3" fontId="0" fillId="0" borderId="3" xfId="0" applyNumberFormat="true" applyFont="true" applyFill="true" applyBorder="true" applyAlignment="true" applyProtection="true">
      <alignment vertical="center"/>
    </xf>
    <xf numFmtId="3" fontId="0" fillId="0" borderId="4" xfId="0" applyNumberFormat="true" applyFill="true" applyBorder="true"/>
    <xf numFmtId="3" fontId="0" fillId="0" borderId="4" xfId="0" applyNumberFormat="true" applyBorder="true"/>
    <xf numFmtId="0" fontId="0" fillId="0" borderId="4" xfId="0" applyFill="true" applyBorder="true" applyAlignment="true">
      <alignment horizontal="left" vertical="center"/>
    </xf>
    <xf numFmtId="3" fontId="0" fillId="0" borderId="4" xfId="0" applyNumberFormat="true" applyBorder="true" applyAlignment="true">
      <alignment horizontal="center" vertical="center"/>
    </xf>
    <xf numFmtId="3" fontId="0" fillId="0" borderId="5" xfId="0" applyNumberFormat="true" applyFont="true" applyFill="true" applyBorder="true" applyAlignment="true" applyProtection="true">
      <alignment horizontal="right" vertical="center"/>
    </xf>
    <xf numFmtId="3" fontId="0" fillId="0" borderId="7" xfId="0" applyNumberFormat="true" applyFont="true" applyFill="true" applyBorder="true" applyAlignment="true" applyProtection="true">
      <alignment horizontal="right" vertical="center"/>
    </xf>
    <xf numFmtId="3" fontId="0" fillId="0" borderId="3" xfId="0" applyNumberFormat="true" applyFont="true" applyFill="true" applyBorder="true" applyAlignment="true" applyProtection="true">
      <alignment horizontal="right" vertical="center"/>
    </xf>
    <xf numFmtId="0" fontId="0" fillId="0" borderId="10" xfId="0" applyNumberFormat="true" applyFont="true" applyFill="true" applyBorder="true" applyAlignment="true" applyProtection="true">
      <alignment horizontal="center" vertical="center"/>
    </xf>
    <xf numFmtId="49" fontId="0" fillId="0" borderId="5" xfId="0" applyNumberFormat="true" applyFont="true" applyFill="true" applyBorder="true" applyAlignment="true" applyProtection="true">
      <alignment horizontal="left" vertical="center"/>
    </xf>
    <xf numFmtId="49" fontId="0" fillId="0" borderId="5" xfId="0" applyNumberFormat="true" applyFill="true" applyBorder="true" applyAlignment="true" applyProtection="true">
      <alignment horizontal="center" vertical="center"/>
    </xf>
    <xf numFmtId="0" fontId="0" fillId="0" borderId="5" xfId="0" applyNumberFormat="true" applyFont="true" applyFill="true" applyBorder="true" applyAlignment="true" applyProtection="true">
      <alignment horizontal="center" vertical="center" wrapText="true"/>
    </xf>
    <xf numFmtId="0" fontId="0" fillId="0" borderId="2" xfId="0" applyNumberFormat="true" applyFont="true" applyFill="true" applyBorder="true" applyAlignment="true" applyProtection="true">
      <alignment horizontal="center" vertical="center" wrapText="true"/>
    </xf>
    <xf numFmtId="49" fontId="0" fillId="0" borderId="5" xfId="0" applyNumberFormat="true" applyFill="true" applyBorder="true" applyAlignment="true" applyProtection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0" fillId="0" borderId="7" xfId="0" applyBorder="true"/>
    <xf numFmtId="0" fontId="0" fillId="0" borderId="4" xfId="0" applyNumberFormat="true" applyFill="true" applyBorder="true" applyAlignment="true" applyProtection="true">
      <alignment horizontal="center" vertical="center" wrapText="true"/>
    </xf>
    <xf numFmtId="3" fontId="0" fillId="0" borderId="4" xfId="0" applyNumberFormat="true" applyFill="true" applyBorder="true" applyAlignment="true" applyProtection="true">
      <alignment horizontal="right" vertical="center"/>
    </xf>
    <xf numFmtId="0" fontId="0" fillId="0" borderId="4" xfId="0" applyFill="true" applyBorder="true"/>
    <xf numFmtId="0" fontId="0" fillId="0" borderId="1" xfId="0" applyFill="true" applyBorder="true" applyAlignment="true">
      <alignment vertical="center"/>
    </xf>
    <xf numFmtId="0" fontId="0" fillId="0" borderId="2" xfId="0" applyFill="true" applyBorder="true" applyAlignment="true">
      <alignment horizontal="centerContinuous"/>
    </xf>
    <xf numFmtId="0" fontId="0" fillId="0" borderId="4" xfId="0" applyFont="true" applyBorder="true" applyAlignment="true">
      <alignment horizontal="centerContinuous" vertical="center"/>
    </xf>
    <xf numFmtId="0" fontId="0" fillId="0" borderId="2" xfId="0" applyBorder="true" applyAlignment="true">
      <alignment horizontal="centerContinuous"/>
    </xf>
    <xf numFmtId="4" fontId="0" fillId="0" borderId="2" xfId="0" applyNumberFormat="true" applyFill="true" applyBorder="true" applyAlignment="true" applyProtection="true">
      <alignment horizontal="center" vertical="center"/>
    </xf>
    <xf numFmtId="0" fontId="0" fillId="0" borderId="9" xfId="0" applyBorder="true" applyAlignment="true">
      <alignment horizontal="center" vertical="center"/>
    </xf>
    <xf numFmtId="179" fontId="0" fillId="0" borderId="2" xfId="0" applyNumberFormat="true" applyFill="true" applyBorder="true" applyAlignment="true" applyProtection="true">
      <alignment horizontal="center" vertical="center"/>
    </xf>
    <xf numFmtId="0" fontId="0" fillId="0" borderId="5" xfId="0" applyFont="true" applyFill="true" applyBorder="true" applyAlignment="true">
      <alignment vertical="center"/>
    </xf>
    <xf numFmtId="0" fontId="0" fillId="0" borderId="5" xfId="0" applyFont="true" applyBorder="true" applyAlignment="true">
      <alignment vertical="center"/>
    </xf>
    <xf numFmtId="3" fontId="0" fillId="0" borderId="3" xfId="0" applyNumberFormat="true" applyFill="true" applyBorder="true"/>
    <xf numFmtId="3" fontId="0" fillId="0" borderId="2" xfId="0" applyNumberFormat="true" applyBorder="true"/>
    <xf numFmtId="3" fontId="0" fillId="2" borderId="4" xfId="0" applyNumberFormat="true" applyFont="true" applyFill="true" applyBorder="true" applyAlignment="true" applyProtection="true">
      <alignment horizontal="right" vertical="center"/>
    </xf>
    <xf numFmtId="179" fontId="0" fillId="0" borderId="0" xfId="0" applyNumberFormat="true" applyFont="true" applyFill="true" applyAlignment="true" applyProtection="true"/>
    <xf numFmtId="0" fontId="4" fillId="2" borderId="0" xfId="0" applyFont="true" applyFill="true" applyBorder="true" applyAlignment="true">
      <alignment vertical="center"/>
    </xf>
    <xf numFmtId="0" fontId="5" fillId="2" borderId="0" xfId="0" applyFont="true" applyFill="true" applyAlignment="true">
      <alignment vertical="center"/>
    </xf>
    <xf numFmtId="0" fontId="0" fillId="2" borderId="0" xfId="0" applyFill="true" applyAlignment="true">
      <alignment horizontal="center" vertical="center"/>
    </xf>
    <xf numFmtId="0" fontId="0" fillId="2" borderId="0" xfId="0" applyFill="true" applyAlignment="true">
      <alignment vertical="center"/>
    </xf>
    <xf numFmtId="0" fontId="1" fillId="2" borderId="0" xfId="0" applyFont="true" applyFill="true" applyBorder="true" applyAlignment="true">
      <alignment horizontal="center" vertical="center"/>
    </xf>
    <xf numFmtId="0" fontId="0" fillId="2" borderId="1" xfId="0" applyFont="true" applyFill="true" applyBorder="true" applyAlignment="true" applyProtection="true">
      <alignment horizontal="left" vertical="center"/>
    </xf>
    <xf numFmtId="0" fontId="0" fillId="2" borderId="2" xfId="0" applyFont="true" applyFill="true" applyBorder="true" applyAlignment="true">
      <alignment horizontal="center" vertical="center"/>
    </xf>
    <xf numFmtId="0" fontId="0" fillId="2" borderId="2" xfId="0" applyFont="true" applyFill="true" applyBorder="true" applyAlignment="true">
      <alignment horizontal="center" vertical="center" wrapText="true"/>
    </xf>
    <xf numFmtId="0" fontId="0" fillId="2" borderId="10" xfId="0" applyFont="true" applyFill="true" applyBorder="true" applyAlignment="true">
      <alignment horizontal="center" vertical="center"/>
    </xf>
    <xf numFmtId="0" fontId="0" fillId="2" borderId="8" xfId="0" applyFont="true" applyFill="true" applyBorder="true" applyAlignment="true">
      <alignment horizontal="center" vertical="center"/>
    </xf>
    <xf numFmtId="0" fontId="0" fillId="2" borderId="8" xfId="0" applyFont="true" applyFill="true" applyBorder="true" applyAlignment="true">
      <alignment horizontal="center" vertical="center" wrapText="true"/>
    </xf>
    <xf numFmtId="0" fontId="0" fillId="2" borderId="3" xfId="0" applyFont="true" applyFill="true" applyBorder="true" applyAlignment="true">
      <alignment horizontal="center" vertical="center"/>
    </xf>
    <xf numFmtId="0" fontId="0" fillId="2" borderId="3" xfId="0" applyFont="true" applyFill="true" applyBorder="true" applyAlignment="true">
      <alignment horizontal="center" vertical="center" wrapText="true"/>
    </xf>
    <xf numFmtId="0" fontId="0" fillId="2" borderId="4" xfId="0" applyFill="true" applyBorder="true" applyAlignment="true" applyProtection="true">
      <alignment horizontal="center" vertical="center" wrapText="true"/>
      <protection locked="false"/>
    </xf>
    <xf numFmtId="0" fontId="0" fillId="2" borderId="4" xfId="0" applyFill="true" applyBorder="true" applyAlignment="true" applyProtection="true">
      <alignment horizontal="center" vertical="center"/>
      <protection locked="false"/>
    </xf>
    <xf numFmtId="0" fontId="0" fillId="2" borderId="4" xfId="0" applyFont="true" applyFill="true" applyBorder="true" applyAlignment="true" applyProtection="true">
      <alignment horizontal="center" vertical="center"/>
    </xf>
    <xf numFmtId="0" fontId="0" fillId="2" borderId="4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4" xfId="0" applyFont="true" applyFill="true" applyBorder="true" applyAlignment="true" applyProtection="true">
      <alignment horizontal="center" vertical="center"/>
      <protection locked="false"/>
    </xf>
    <xf numFmtId="0" fontId="0" fillId="2" borderId="5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7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1" xfId="0" applyFont="true" applyFill="true" applyBorder="true" applyAlignment="true" applyProtection="true">
      <alignment vertical="center"/>
    </xf>
    <xf numFmtId="0" fontId="0" fillId="2" borderId="9" xfId="0" applyFont="true" applyFill="true" applyBorder="true" applyAlignment="true">
      <alignment horizontal="center" vertical="center"/>
    </xf>
    <xf numFmtId="0" fontId="0" fillId="2" borderId="4" xfId="0" applyFont="true" applyFill="true" applyBorder="true" applyAlignment="true">
      <alignment horizontal="center" vertical="center"/>
    </xf>
    <xf numFmtId="0" fontId="0" fillId="2" borderId="0" xfId="0" applyFont="true" applyFill="true" applyBorder="true" applyAlignment="true">
      <alignment vertical="center"/>
    </xf>
    <xf numFmtId="0" fontId="0" fillId="2" borderId="12" xfId="0" applyFont="true" applyFill="true" applyBorder="true" applyAlignment="true">
      <alignment horizontal="center" vertical="center"/>
    </xf>
    <xf numFmtId="0" fontId="0" fillId="2" borderId="5" xfId="0" applyFont="true" applyFill="true" applyBorder="true" applyAlignment="true">
      <alignment horizontal="center" vertical="center"/>
    </xf>
    <xf numFmtId="0" fontId="0" fillId="2" borderId="7" xfId="0" applyFont="true" applyFill="true" applyBorder="true" applyAlignment="true">
      <alignment horizontal="center" vertical="center"/>
    </xf>
    <xf numFmtId="0" fontId="0" fillId="2" borderId="4" xfId="0" applyFont="true" applyFill="true" applyBorder="true" applyAlignment="true">
      <alignment horizontal="center" vertical="center" wrapText="true"/>
    </xf>
    <xf numFmtId="180" fontId="0" fillId="2" borderId="4" xfId="0" applyNumberFormat="true" applyFont="true" applyFill="true" applyBorder="true" applyAlignment="true" applyProtection="true">
      <alignment horizontal="center" vertical="center"/>
    </xf>
    <xf numFmtId="176" fontId="0" fillId="2" borderId="4" xfId="0" applyNumberFormat="true" applyFont="true" applyFill="true" applyBorder="true" applyAlignment="true" applyProtection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b val="0"/>
        <color indexed="9"/>
      </font>
    </dxf>
  </dxf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4"/>
  <sheetViews>
    <sheetView workbookViewId="0">
      <selection activeCell="D9" sqref="D9"/>
    </sheetView>
  </sheetViews>
  <sheetFormatPr defaultColWidth="15" defaultRowHeight="20.25" customHeight="true"/>
  <cols>
    <col min="1" max="1" width="21.6222222222222" style="187" customWidth="true"/>
    <col min="2" max="3" width="8.62222222222222" style="187" customWidth="true"/>
    <col min="4" max="4" width="9" style="187" customWidth="true"/>
    <col min="5" max="5" width="8.87777777777778" style="187" customWidth="true"/>
    <col min="6" max="6" width="11.1222222222222" style="187" customWidth="true"/>
    <col min="7" max="7" width="8.87777777777778" style="187" customWidth="true"/>
    <col min="8" max="9" width="9" style="187" customWidth="true"/>
    <col min="10" max="10" width="12.6222222222222" style="187" customWidth="true"/>
    <col min="11" max="11" width="8.12222222222222" style="187" customWidth="true"/>
    <col min="12" max="12" width="7.37777777777778" style="187" customWidth="true"/>
    <col min="13" max="13" width="7.62222222222222" style="187" customWidth="true"/>
    <col min="14" max="14" width="7.37777777777778" style="187" customWidth="true"/>
    <col min="15" max="15" width="7" style="187" customWidth="true"/>
    <col min="16" max="16" width="7.62222222222222" style="187" customWidth="true"/>
    <col min="17" max="16384" width="15" style="187"/>
  </cols>
  <sheetData>
    <row r="1" ht="34.95" customHeight="true" spans="1:16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="184" customFormat="true" ht="22.5" customHeight="true" spans="1:16">
      <c r="A2" s="189" t="s">
        <v>1</v>
      </c>
      <c r="B2" s="189"/>
      <c r="C2" s="189"/>
      <c r="D2" s="189"/>
      <c r="E2" s="189"/>
      <c r="F2" s="189"/>
      <c r="G2" s="204"/>
      <c r="H2" s="204"/>
      <c r="I2" s="204"/>
      <c r="J2" s="204"/>
      <c r="K2" s="204"/>
      <c r="L2" s="207"/>
      <c r="M2" s="214" t="s">
        <v>2</v>
      </c>
      <c r="N2" s="215"/>
      <c r="O2" s="215"/>
      <c r="P2" s="215"/>
    </row>
    <row r="3" s="185" customFormat="true" ht="33.45" customHeight="true" spans="1:16">
      <c r="A3" s="190" t="s">
        <v>3</v>
      </c>
      <c r="B3" s="191" t="s">
        <v>4</v>
      </c>
      <c r="C3" s="191" t="s">
        <v>5</v>
      </c>
      <c r="D3" s="192" t="s">
        <v>6</v>
      </c>
      <c r="E3" s="205"/>
      <c r="F3" s="205"/>
      <c r="G3" s="205"/>
      <c r="H3" s="205"/>
      <c r="I3" s="208"/>
      <c r="J3" s="191" t="s">
        <v>7</v>
      </c>
      <c r="K3" s="209" t="s">
        <v>8</v>
      </c>
      <c r="L3" s="210"/>
      <c r="M3" s="191" t="s">
        <v>9</v>
      </c>
      <c r="N3" s="211" t="s">
        <v>10</v>
      </c>
      <c r="O3" s="191" t="s">
        <v>11</v>
      </c>
      <c r="P3" s="191" t="s">
        <v>12</v>
      </c>
    </row>
    <row r="4" s="185" customFormat="true" ht="33.45" customHeight="true" spans="1:16">
      <c r="A4" s="193"/>
      <c r="B4" s="193"/>
      <c r="C4" s="194"/>
      <c r="D4" s="191" t="s">
        <v>13</v>
      </c>
      <c r="E4" s="190" t="s">
        <v>14</v>
      </c>
      <c r="F4" s="206" t="s">
        <v>15</v>
      </c>
      <c r="G4" s="206"/>
      <c r="H4" s="206"/>
      <c r="I4" s="206"/>
      <c r="J4" s="194"/>
      <c r="K4" s="190" t="s">
        <v>16</v>
      </c>
      <c r="L4" s="190" t="s">
        <v>17</v>
      </c>
      <c r="M4" s="193"/>
      <c r="N4" s="211"/>
      <c r="O4" s="194"/>
      <c r="P4" s="194"/>
    </row>
    <row r="5" s="185" customFormat="true" ht="33.45" customHeight="true" spans="1:16">
      <c r="A5" s="195"/>
      <c r="B5" s="195"/>
      <c r="C5" s="196"/>
      <c r="D5" s="196"/>
      <c r="E5" s="195"/>
      <c r="F5" s="206" t="s">
        <v>13</v>
      </c>
      <c r="G5" s="206" t="s">
        <v>18</v>
      </c>
      <c r="H5" s="206" t="s">
        <v>19</v>
      </c>
      <c r="I5" s="211" t="s">
        <v>20</v>
      </c>
      <c r="J5" s="196"/>
      <c r="K5" s="195"/>
      <c r="L5" s="195"/>
      <c r="M5" s="195"/>
      <c r="N5" s="211"/>
      <c r="O5" s="196"/>
      <c r="P5" s="196"/>
    </row>
    <row r="6" s="186" customFormat="true" ht="33.45" customHeight="true" spans="1:16">
      <c r="A6" s="197" t="s">
        <v>21</v>
      </c>
      <c r="B6" s="198" t="s">
        <v>14</v>
      </c>
      <c r="C6" s="199">
        <f>SUM(D6)</f>
        <v>13</v>
      </c>
      <c r="D6" s="199">
        <f>SUM(E6:F6)</f>
        <v>13</v>
      </c>
      <c r="E6" s="201">
        <v>4</v>
      </c>
      <c r="F6" s="199">
        <f t="shared" ref="F6:F13" si="0">SUM(G6:I6)</f>
        <v>9</v>
      </c>
      <c r="G6" s="201">
        <v>9</v>
      </c>
      <c r="H6" s="201"/>
      <c r="I6" s="201"/>
      <c r="J6" s="212">
        <f t="shared" ref="J6:J13" si="1">SUM(E6*3000+G6*3000)</f>
        <v>39000</v>
      </c>
      <c r="K6" s="201"/>
      <c r="L6" s="201"/>
      <c r="M6" s="201"/>
      <c r="N6" s="201">
        <v>2</v>
      </c>
      <c r="O6" s="201"/>
      <c r="P6" s="201"/>
    </row>
    <row r="7" s="186" customFormat="true" ht="33.45" customHeight="true" spans="1:16">
      <c r="A7" s="200"/>
      <c r="B7" s="201"/>
      <c r="C7" s="199"/>
      <c r="D7" s="199"/>
      <c r="E7" s="201"/>
      <c r="F7" s="199"/>
      <c r="G7" s="201"/>
      <c r="H7" s="201"/>
      <c r="I7" s="201"/>
      <c r="J7" s="212"/>
      <c r="K7" s="201"/>
      <c r="L7" s="201"/>
      <c r="M7" s="201"/>
      <c r="N7" s="201"/>
      <c r="O7" s="201"/>
      <c r="P7" s="201"/>
    </row>
    <row r="8" s="186" customFormat="true" ht="33.45" customHeight="true" spans="1:16">
      <c r="A8" s="200"/>
      <c r="B8" s="201"/>
      <c r="C8" s="199"/>
      <c r="D8" s="199"/>
      <c r="E8" s="201"/>
      <c r="F8" s="199"/>
      <c r="G8" s="201"/>
      <c r="H8" s="201"/>
      <c r="I8" s="201"/>
      <c r="J8" s="212"/>
      <c r="K8" s="201"/>
      <c r="L8" s="201"/>
      <c r="M8" s="201"/>
      <c r="N8" s="201"/>
      <c r="O8" s="201"/>
      <c r="P8" s="201"/>
    </row>
    <row r="9" s="186" customFormat="true" ht="33.45" customHeight="true" spans="1:16">
      <c r="A9" s="200"/>
      <c r="B9" s="201"/>
      <c r="C9" s="199">
        <f t="shared" ref="C7:C13" si="2">SUM(D9,K9,L9,M9,N9)</f>
        <v>0</v>
      </c>
      <c r="D9" s="199">
        <f t="shared" ref="D7:D13" si="3">SUM(E9+F9)</f>
        <v>0</v>
      </c>
      <c r="E9" s="201"/>
      <c r="F9" s="199">
        <f t="shared" si="0"/>
        <v>0</v>
      </c>
      <c r="G9" s="201"/>
      <c r="H9" s="201"/>
      <c r="I9" s="201"/>
      <c r="J9" s="212">
        <f t="shared" si="1"/>
        <v>0</v>
      </c>
      <c r="K9" s="201"/>
      <c r="L9" s="201"/>
      <c r="M9" s="201"/>
      <c r="N9" s="201"/>
      <c r="O9" s="201"/>
      <c r="P9" s="201"/>
    </row>
    <row r="10" s="186" customFormat="true" ht="33.45" customHeight="true" spans="1:16">
      <c r="A10" s="200"/>
      <c r="B10" s="201"/>
      <c r="C10" s="199">
        <f t="shared" si="2"/>
        <v>0</v>
      </c>
      <c r="D10" s="199">
        <f t="shared" si="3"/>
        <v>0</v>
      </c>
      <c r="E10" s="201"/>
      <c r="F10" s="199">
        <f t="shared" si="0"/>
        <v>0</v>
      </c>
      <c r="G10" s="201"/>
      <c r="H10" s="201"/>
      <c r="I10" s="201"/>
      <c r="J10" s="212">
        <f t="shared" si="1"/>
        <v>0</v>
      </c>
      <c r="K10" s="201"/>
      <c r="L10" s="201"/>
      <c r="M10" s="201"/>
      <c r="N10" s="201"/>
      <c r="O10" s="201"/>
      <c r="P10" s="201"/>
    </row>
    <row r="11" s="186" customFormat="true" ht="33.45" customHeight="true" spans="1:16">
      <c r="A11" s="200"/>
      <c r="B11" s="201"/>
      <c r="C11" s="199">
        <f t="shared" si="2"/>
        <v>0</v>
      </c>
      <c r="D11" s="199">
        <f t="shared" si="3"/>
        <v>0</v>
      </c>
      <c r="E11" s="201"/>
      <c r="F11" s="199">
        <f t="shared" si="0"/>
        <v>0</v>
      </c>
      <c r="G11" s="201"/>
      <c r="H11" s="201"/>
      <c r="I11" s="201"/>
      <c r="J11" s="212">
        <f t="shared" si="1"/>
        <v>0</v>
      </c>
      <c r="K11" s="201"/>
      <c r="L11" s="201"/>
      <c r="M11" s="201"/>
      <c r="N11" s="201"/>
      <c r="O11" s="201"/>
      <c r="P11" s="201"/>
    </row>
    <row r="12" ht="33.45" customHeight="true" spans="1:16">
      <c r="A12" s="200"/>
      <c r="B12" s="201"/>
      <c r="C12" s="199">
        <f t="shared" si="2"/>
        <v>0</v>
      </c>
      <c r="D12" s="199">
        <f t="shared" si="3"/>
        <v>0</v>
      </c>
      <c r="E12" s="201"/>
      <c r="F12" s="199">
        <f t="shared" si="0"/>
        <v>0</v>
      </c>
      <c r="G12" s="201"/>
      <c r="H12" s="201"/>
      <c r="I12" s="201"/>
      <c r="J12" s="212">
        <f t="shared" si="1"/>
        <v>0</v>
      </c>
      <c r="K12" s="201"/>
      <c r="L12" s="201"/>
      <c r="M12" s="201"/>
      <c r="N12" s="201"/>
      <c r="O12" s="201"/>
      <c r="P12" s="201"/>
    </row>
    <row r="13" ht="33.45" customHeight="true" spans="1:16">
      <c r="A13" s="200"/>
      <c r="B13" s="201"/>
      <c r="C13" s="199">
        <f t="shared" si="2"/>
        <v>0</v>
      </c>
      <c r="D13" s="199">
        <f t="shared" si="3"/>
        <v>0</v>
      </c>
      <c r="E13" s="201"/>
      <c r="F13" s="199">
        <f t="shared" si="0"/>
        <v>0</v>
      </c>
      <c r="G13" s="201"/>
      <c r="H13" s="201"/>
      <c r="I13" s="201"/>
      <c r="J13" s="212">
        <f t="shared" si="1"/>
        <v>0</v>
      </c>
      <c r="K13" s="201"/>
      <c r="L13" s="201"/>
      <c r="M13" s="201"/>
      <c r="N13" s="201"/>
      <c r="O13" s="201"/>
      <c r="P13" s="201"/>
    </row>
    <row r="14" ht="33.45" customHeight="true" spans="1:16">
      <c r="A14" s="202" t="s">
        <v>22</v>
      </c>
      <c r="B14" s="203"/>
      <c r="C14" s="199">
        <f>SUM(C6:C13)</f>
        <v>13</v>
      </c>
      <c r="D14" s="199">
        <f t="shared" ref="D14:P14" si="4">SUM(D6:D13)</f>
        <v>13</v>
      </c>
      <c r="E14" s="199">
        <f t="shared" si="4"/>
        <v>4</v>
      </c>
      <c r="F14" s="199">
        <f t="shared" si="4"/>
        <v>9</v>
      </c>
      <c r="G14" s="199">
        <f t="shared" si="4"/>
        <v>9</v>
      </c>
      <c r="H14" s="199">
        <f t="shared" si="4"/>
        <v>0</v>
      </c>
      <c r="I14" s="199">
        <f t="shared" si="4"/>
        <v>0</v>
      </c>
      <c r="J14" s="213">
        <f t="shared" si="4"/>
        <v>39000</v>
      </c>
      <c r="K14" s="199">
        <f t="shared" si="4"/>
        <v>0</v>
      </c>
      <c r="L14" s="199">
        <f t="shared" si="4"/>
        <v>0</v>
      </c>
      <c r="M14" s="199">
        <f t="shared" si="4"/>
        <v>0</v>
      </c>
      <c r="N14" s="199">
        <f t="shared" si="4"/>
        <v>2</v>
      </c>
      <c r="O14" s="199"/>
      <c r="P14" s="199">
        <f t="shared" si="4"/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4">
    <cfRule type="cellIs" dxfId="0" priority="1" stopIfTrue="1" operator="equal">
      <formula>0</formula>
    </cfRule>
  </conditionalFormatting>
  <printOptions horizontalCentered="true" verticalCentered="true"/>
  <pageMargins left="0.944444444444444" right="1.02361111111111" top="0.904861111111111" bottom="0.904861111111111" header="0.314583333333333" footer="0.314583333333333"/>
  <pageSetup paperSize="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workbookViewId="0">
      <selection activeCell="A6" sqref="$A6:$XFD6"/>
    </sheetView>
  </sheetViews>
  <sheetFormatPr defaultColWidth="9.12222222222222" defaultRowHeight="12.75" customHeight="true" outlineLevelCol="3"/>
  <cols>
    <col min="1" max="1" width="18.6222222222222" customWidth="true"/>
    <col min="2" max="2" width="39.8777777777778" customWidth="true"/>
    <col min="3" max="3" width="22.5" customWidth="true"/>
    <col min="4" max="4" width="19.6222222222222" customWidth="true"/>
  </cols>
  <sheetData>
    <row r="1" ht="34.95" customHeight="true" spans="1:4">
      <c r="A1" s="43" t="s">
        <v>279</v>
      </c>
      <c r="B1" s="43"/>
      <c r="C1" s="43"/>
      <c r="D1" s="43"/>
    </row>
    <row r="2" ht="25.05" customHeight="true" spans="1:4">
      <c r="A2" s="63" t="str">
        <f>(部门基本情况表!A2)</f>
        <v>编报单位：万荣县退役军人事务局</v>
      </c>
      <c r="B2" s="63"/>
      <c r="C2" s="68"/>
      <c r="D2" s="32" t="s">
        <v>24</v>
      </c>
    </row>
    <row r="3" ht="34.05" customHeight="true" spans="1:4">
      <c r="A3" s="17" t="s">
        <v>280</v>
      </c>
      <c r="B3" s="64"/>
      <c r="C3" s="69" t="s">
        <v>130</v>
      </c>
      <c r="D3" s="65" t="s">
        <v>281</v>
      </c>
    </row>
    <row r="4" ht="34.05" customHeight="true" spans="1:4">
      <c r="A4" s="70" t="s">
        <v>282</v>
      </c>
      <c r="B4" s="71" t="s">
        <v>283</v>
      </c>
      <c r="C4" s="65"/>
      <c r="D4" s="65"/>
    </row>
    <row r="5" ht="34.05" customHeight="true" spans="1:4">
      <c r="A5" s="70"/>
      <c r="B5" s="72" t="s">
        <v>284</v>
      </c>
      <c r="C5" s="41">
        <f>SUM(C6:C21)</f>
        <v>0</v>
      </c>
      <c r="D5" s="73"/>
    </row>
    <row r="6" ht="33.45" customHeight="true" spans="1:4">
      <c r="A6" s="74"/>
      <c r="B6" s="75"/>
      <c r="C6" s="41"/>
      <c r="D6" s="73"/>
    </row>
    <row r="7" ht="33.45" customHeight="true" spans="1:4">
      <c r="A7" s="74"/>
      <c r="B7" s="75"/>
      <c r="C7" s="41"/>
      <c r="D7" s="73"/>
    </row>
    <row r="8" ht="33.45" customHeight="true" spans="1:4">
      <c r="A8" s="74"/>
      <c r="B8" s="75"/>
      <c r="C8" s="41"/>
      <c r="D8" s="73"/>
    </row>
    <row r="9" ht="33.45" customHeight="true" spans="1:4">
      <c r="A9" s="74"/>
      <c r="B9" s="75"/>
      <c r="C9" s="41"/>
      <c r="D9" s="73"/>
    </row>
    <row r="10" ht="33.45" customHeight="true" spans="1:4">
      <c r="A10" s="74"/>
      <c r="B10" s="75"/>
      <c r="C10" s="41"/>
      <c r="D10" s="73"/>
    </row>
    <row r="11" ht="33.45" customHeight="true" spans="1:4">
      <c r="A11" s="74"/>
      <c r="B11" s="75"/>
      <c r="C11" s="41"/>
      <c r="D11" s="73"/>
    </row>
    <row r="12" ht="33.45" customHeight="true" spans="1:4">
      <c r="A12" s="74"/>
      <c r="B12" s="75"/>
      <c r="C12" s="41"/>
      <c r="D12" s="73"/>
    </row>
    <row r="13" ht="33.45" customHeight="true" spans="1:4">
      <c r="A13" s="74"/>
      <c r="B13" s="75"/>
      <c r="C13" s="41"/>
      <c r="D13" s="73"/>
    </row>
    <row r="14" ht="33.45" customHeight="true" spans="1:4">
      <c r="A14" s="74"/>
      <c r="B14" s="75"/>
      <c r="C14" s="41"/>
      <c r="D14" s="73"/>
    </row>
    <row r="15" ht="33.45" customHeight="true" spans="1:4">
      <c r="A15" s="74"/>
      <c r="B15" s="75"/>
      <c r="C15" s="41"/>
      <c r="D15" s="73"/>
    </row>
    <row r="16" ht="33.45" customHeight="true" spans="1:4">
      <c r="A16" s="74"/>
      <c r="B16" s="75"/>
      <c r="C16" s="41"/>
      <c r="D16" s="73"/>
    </row>
    <row r="17" ht="33.45" customHeight="true" spans="1:4">
      <c r="A17" s="74"/>
      <c r="B17" s="75"/>
      <c r="C17" s="41"/>
      <c r="D17" s="73"/>
    </row>
    <row r="18" ht="33.45" customHeight="true" spans="1:4">
      <c r="A18" s="74"/>
      <c r="B18" s="75"/>
      <c r="C18" s="41"/>
      <c r="D18" s="73"/>
    </row>
    <row r="19" ht="33.45" customHeight="true" spans="1:4">
      <c r="A19" s="74"/>
      <c r="B19" s="76"/>
      <c r="C19" s="41"/>
      <c r="D19" s="73"/>
    </row>
    <row r="20" ht="33.45" customHeight="true" spans="1:4">
      <c r="A20" s="74"/>
      <c r="B20" s="76"/>
      <c r="C20" s="41"/>
      <c r="D20" s="73"/>
    </row>
    <row r="21" ht="33.45" customHeight="true" spans="1:4">
      <c r="A21" s="77"/>
      <c r="B21" s="78"/>
      <c r="C21" s="41"/>
      <c r="D21" s="73"/>
    </row>
    <row r="22" customHeight="true" spans="1:3">
      <c r="A22" s="42"/>
      <c r="B22" s="42"/>
      <c r="C22" s="42"/>
    </row>
    <row r="23" customHeight="true" spans="1:3">
      <c r="A23" s="42"/>
      <c r="B23" s="42"/>
      <c r="C23" s="42"/>
    </row>
    <row r="24" customHeight="true" spans="1:3">
      <c r="A24" s="42"/>
      <c r="B24" s="42"/>
      <c r="C24" s="42"/>
    </row>
    <row r="25" customHeight="true" spans="2:3">
      <c r="B25" s="42"/>
      <c r="C25" s="42"/>
    </row>
    <row r="26" customHeight="true" spans="2:3">
      <c r="B26" s="42"/>
      <c r="C26" s="42"/>
    </row>
    <row r="27" customHeight="true" spans="2:3">
      <c r="B27" s="42"/>
      <c r="C27" s="42"/>
    </row>
    <row r="28" customHeight="true" spans="2:3">
      <c r="B28" s="42"/>
      <c r="C28" s="42"/>
    </row>
    <row r="29" customHeight="true" spans="2:2">
      <c r="B29" s="42"/>
    </row>
  </sheetData>
  <mergeCells count="5">
    <mergeCell ref="A1:D1"/>
    <mergeCell ref="A2:B2"/>
    <mergeCell ref="A3:B3"/>
    <mergeCell ref="C3:C4"/>
    <mergeCell ref="D3:D4"/>
  </mergeCells>
  <printOptions horizontalCentered="true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A1" sqref="A1:E1"/>
    </sheetView>
  </sheetViews>
  <sheetFormatPr defaultColWidth="9.12222222222222" defaultRowHeight="12.75" customHeight="true" outlineLevelCol="4"/>
  <cols>
    <col min="1" max="1" width="16.1222222222222" customWidth="true"/>
    <col min="2" max="2" width="39.1222222222222" customWidth="true"/>
    <col min="3" max="3" width="16" customWidth="true"/>
    <col min="4" max="4" width="14.8777777777778" customWidth="true"/>
    <col min="5" max="5" width="13.8777777777778" customWidth="true"/>
  </cols>
  <sheetData>
    <row r="1" ht="34.95" customHeight="true" spans="1:5">
      <c r="A1" s="43" t="s">
        <v>285</v>
      </c>
      <c r="B1" s="43"/>
      <c r="C1" s="43"/>
      <c r="D1" s="43"/>
      <c r="E1" s="43"/>
    </row>
    <row r="2" ht="25.05" customHeight="true" spans="1:5">
      <c r="A2" s="63" t="str">
        <f>(部门基本情况表!A2)</f>
        <v>编报单位：万荣县退役军人事务局</v>
      </c>
      <c r="B2" s="63"/>
      <c r="E2" s="67" t="s">
        <v>24</v>
      </c>
    </row>
    <row r="3" ht="34.05" customHeight="true" spans="1:5">
      <c r="A3" s="17" t="s">
        <v>286</v>
      </c>
      <c r="B3" s="64"/>
      <c r="C3" s="65" t="s">
        <v>108</v>
      </c>
      <c r="D3" s="65" t="s">
        <v>109</v>
      </c>
      <c r="E3" s="65" t="s">
        <v>110</v>
      </c>
    </row>
    <row r="4" ht="34.05" customHeight="true" spans="1:5">
      <c r="A4" s="20" t="s">
        <v>71</v>
      </c>
      <c r="B4" s="52" t="s">
        <v>283</v>
      </c>
      <c r="C4" s="65"/>
      <c r="D4" s="65"/>
      <c r="E4" s="65"/>
    </row>
    <row r="5" ht="34.05" customHeight="true" spans="1:5">
      <c r="A5" s="20"/>
      <c r="B5" s="52" t="s">
        <v>284</v>
      </c>
      <c r="C5" s="41">
        <f>SUM(D5:E5)</f>
        <v>0</v>
      </c>
      <c r="D5" s="41">
        <f>SUM(D6:D21)</f>
        <v>0</v>
      </c>
      <c r="E5" s="41">
        <f>SUM(E6:E21)</f>
        <v>0</v>
      </c>
    </row>
    <row r="6" ht="33.15" customHeight="true" spans="1:5">
      <c r="A6" s="21"/>
      <c r="B6" s="66"/>
      <c r="C6" s="41">
        <f t="shared" ref="C6:C21" si="0">SUM(D6:E6)</f>
        <v>0</v>
      </c>
      <c r="D6" s="41"/>
      <c r="E6" s="41"/>
    </row>
    <row r="7" ht="33.15" customHeight="true" spans="1:5">
      <c r="A7" s="21"/>
      <c r="B7" s="66"/>
      <c r="C7" s="41">
        <f t="shared" si="0"/>
        <v>0</v>
      </c>
      <c r="D7" s="41"/>
      <c r="E7" s="41"/>
    </row>
    <row r="8" ht="33.15" customHeight="true" spans="1:5">
      <c r="A8" s="21"/>
      <c r="B8" s="66"/>
      <c r="C8" s="41">
        <f t="shared" si="0"/>
        <v>0</v>
      </c>
      <c r="D8" s="41"/>
      <c r="E8" s="41"/>
    </row>
    <row r="9" ht="33.15" customHeight="true" spans="1:5">
      <c r="A9" s="21"/>
      <c r="B9" s="66"/>
      <c r="C9" s="41">
        <f t="shared" si="0"/>
        <v>0</v>
      </c>
      <c r="D9" s="41"/>
      <c r="E9" s="41"/>
    </row>
    <row r="10" ht="33.15" customHeight="true" spans="1:5">
      <c r="A10" s="21"/>
      <c r="B10" s="66"/>
      <c r="C10" s="41">
        <f t="shared" si="0"/>
        <v>0</v>
      </c>
      <c r="D10" s="41"/>
      <c r="E10" s="41"/>
    </row>
    <row r="11" ht="33.15" customHeight="true" spans="1:5">
      <c r="A11" s="21"/>
      <c r="B11" s="66"/>
      <c r="C11" s="41">
        <f t="shared" si="0"/>
        <v>0</v>
      </c>
      <c r="D11" s="41"/>
      <c r="E11" s="41"/>
    </row>
    <row r="12" ht="33.15" customHeight="true" spans="1:5">
      <c r="A12" s="21"/>
      <c r="B12" s="66"/>
      <c r="C12" s="41">
        <f t="shared" si="0"/>
        <v>0</v>
      </c>
      <c r="D12" s="41"/>
      <c r="E12" s="41"/>
    </row>
    <row r="13" ht="33.15" customHeight="true" spans="1:5">
      <c r="A13" s="21"/>
      <c r="B13" s="66"/>
      <c r="C13" s="41">
        <f t="shared" si="0"/>
        <v>0</v>
      </c>
      <c r="D13" s="41"/>
      <c r="E13" s="41"/>
    </row>
    <row r="14" ht="33.15" customHeight="true" spans="1:5">
      <c r="A14" s="21"/>
      <c r="B14" s="66"/>
      <c r="C14" s="41">
        <f t="shared" si="0"/>
        <v>0</v>
      </c>
      <c r="D14" s="41"/>
      <c r="E14" s="41"/>
    </row>
    <row r="15" ht="33.15" customHeight="true" spans="1:5">
      <c r="A15" s="21"/>
      <c r="B15" s="66"/>
      <c r="C15" s="41">
        <f t="shared" si="0"/>
        <v>0</v>
      </c>
      <c r="D15" s="41"/>
      <c r="E15" s="41"/>
    </row>
    <row r="16" ht="33.15" customHeight="true" spans="1:5">
      <c r="A16" s="21"/>
      <c r="B16" s="66"/>
      <c r="C16" s="41">
        <f t="shared" si="0"/>
        <v>0</v>
      </c>
      <c r="D16" s="41"/>
      <c r="E16" s="41"/>
    </row>
    <row r="17" ht="33.15" customHeight="true" spans="1:5">
      <c r="A17" s="21"/>
      <c r="B17" s="66"/>
      <c r="C17" s="41">
        <f t="shared" si="0"/>
        <v>0</v>
      </c>
      <c r="D17" s="41"/>
      <c r="E17" s="41"/>
    </row>
    <row r="18" ht="33.15" customHeight="true" spans="1:5">
      <c r="A18" s="21"/>
      <c r="B18" s="51"/>
      <c r="C18" s="41">
        <f t="shared" si="0"/>
        <v>0</v>
      </c>
      <c r="D18" s="41"/>
      <c r="E18" s="41"/>
    </row>
    <row r="19" ht="33.15" customHeight="true" spans="1:5">
      <c r="A19" s="21"/>
      <c r="B19" s="51"/>
      <c r="C19" s="41">
        <f t="shared" si="0"/>
        <v>0</v>
      </c>
      <c r="D19" s="41"/>
      <c r="E19" s="41"/>
    </row>
    <row r="20" ht="33.15" customHeight="true" spans="1:5">
      <c r="A20" s="21"/>
      <c r="B20" s="51"/>
      <c r="C20" s="41">
        <f t="shared" si="0"/>
        <v>0</v>
      </c>
      <c r="D20" s="41"/>
      <c r="E20" s="41"/>
    </row>
    <row r="21" ht="33.15" customHeight="true" spans="1:5">
      <c r="A21" s="21"/>
      <c r="B21" s="51"/>
      <c r="C21" s="41">
        <f t="shared" si="0"/>
        <v>0</v>
      </c>
      <c r="D21" s="41"/>
      <c r="E21" s="41"/>
    </row>
    <row r="22" customHeight="true" spans="1:5">
      <c r="A22" s="42"/>
      <c r="B22" s="42"/>
      <c r="C22" s="42"/>
      <c r="D22" s="42"/>
      <c r="E22" s="42"/>
    </row>
    <row r="23" customHeight="true" spans="1:5">
      <c r="A23" s="42"/>
      <c r="B23" s="42"/>
      <c r="C23" s="42"/>
      <c r="D23" s="42"/>
      <c r="E23" s="42"/>
    </row>
    <row r="24" customHeight="true" spans="2:5">
      <c r="B24" s="42"/>
      <c r="C24" s="42"/>
      <c r="D24" s="42"/>
      <c r="E24" s="42"/>
    </row>
    <row r="25" customHeight="true" spans="2:5">
      <c r="B25" s="42"/>
      <c r="C25" s="42"/>
      <c r="D25" s="42"/>
      <c r="E25" s="42"/>
    </row>
    <row r="26" customHeight="true" spans="2:3">
      <c r="B26" s="42"/>
      <c r="C26" s="42"/>
    </row>
    <row r="27" customHeight="true" spans="2:3">
      <c r="B27" s="42"/>
      <c r="C27" s="42"/>
    </row>
    <row r="28" customHeight="true" spans="3:3">
      <c r="C28" s="42"/>
    </row>
    <row r="29" customHeight="true" spans="3:3">
      <c r="C29" s="42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true"/>
  <pageMargins left="0.904166666666667" right="0.904166666666667" top="1.0625" bottom="0.94375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topLeftCell="A7" workbookViewId="0">
      <selection activeCell="A12" sqref="A12:H12"/>
    </sheetView>
  </sheetViews>
  <sheetFormatPr defaultColWidth="9.12222222222222" defaultRowHeight="12.75" customHeight="true"/>
  <cols>
    <col min="1" max="1" width="27.8777777777778" customWidth="true"/>
    <col min="2" max="2" width="12" customWidth="true"/>
    <col min="3" max="3" width="10.3777777777778" customWidth="true"/>
    <col min="4" max="6" width="10" customWidth="true"/>
    <col min="7" max="7" width="9.87777777777778" customWidth="true"/>
    <col min="8" max="8" width="10.1222222222222" customWidth="true"/>
  </cols>
  <sheetData>
    <row r="1" ht="36" customHeight="true" spans="1:8">
      <c r="A1" s="43" t="s">
        <v>287</v>
      </c>
      <c r="B1" s="43"/>
      <c r="C1" s="43"/>
      <c r="D1" s="43"/>
      <c r="E1" s="43"/>
      <c r="F1" s="43"/>
      <c r="G1" s="43"/>
      <c r="H1" s="43"/>
    </row>
    <row r="2" ht="24.75" customHeight="true" spans="1:8">
      <c r="A2" s="31" t="str">
        <f>(部门基本情况表!A2)</f>
        <v>编报单位：万荣县退役军人事务局</v>
      </c>
      <c r="B2" s="31"/>
      <c r="C2" s="44"/>
      <c r="D2" s="32"/>
      <c r="E2" s="32"/>
      <c r="F2" s="32"/>
      <c r="G2" s="32"/>
      <c r="H2" s="32" t="s">
        <v>24</v>
      </c>
    </row>
    <row r="3" ht="25.05" customHeight="true" spans="1:8">
      <c r="A3" s="33" t="s">
        <v>288</v>
      </c>
      <c r="B3" s="45" t="s">
        <v>289</v>
      </c>
      <c r="C3" s="46"/>
      <c r="D3" s="46"/>
      <c r="E3" s="46"/>
      <c r="F3" s="46"/>
      <c r="G3" s="46"/>
      <c r="H3" s="52" t="s">
        <v>290</v>
      </c>
    </row>
    <row r="4" ht="25.05" customHeight="true" spans="1:8">
      <c r="A4" s="47"/>
      <c r="B4" s="48" t="s">
        <v>291</v>
      </c>
      <c r="C4" s="49"/>
      <c r="D4" s="45" t="s">
        <v>109</v>
      </c>
      <c r="E4" s="49"/>
      <c r="F4" s="45" t="s">
        <v>110</v>
      </c>
      <c r="G4" s="46"/>
      <c r="H4" s="34"/>
    </row>
    <row r="5" ht="33.75" customHeight="true" spans="1:8">
      <c r="A5" s="50"/>
      <c r="B5" s="51" t="s">
        <v>22</v>
      </c>
      <c r="C5" s="51" t="s">
        <v>292</v>
      </c>
      <c r="D5" s="51" t="s">
        <v>293</v>
      </c>
      <c r="E5" s="51" t="s">
        <v>292</v>
      </c>
      <c r="F5" s="51" t="s">
        <v>293</v>
      </c>
      <c r="G5" s="61" t="s">
        <v>292</v>
      </c>
      <c r="H5" s="34"/>
    </row>
    <row r="6" ht="39" customHeight="true" spans="1:10">
      <c r="A6" s="52" t="s">
        <v>294</v>
      </c>
      <c r="B6" s="53">
        <f t="shared" ref="B6:G6" si="0">SUM(B7,B8,B11)</f>
        <v>0</v>
      </c>
      <c r="C6" s="53">
        <f t="shared" si="0"/>
        <v>0</v>
      </c>
      <c r="D6" s="53">
        <f t="shared" si="0"/>
        <v>0</v>
      </c>
      <c r="E6" s="53">
        <f t="shared" si="0"/>
        <v>0</v>
      </c>
      <c r="F6" s="53">
        <f t="shared" si="0"/>
        <v>0</v>
      </c>
      <c r="G6" s="53">
        <f t="shared" si="0"/>
        <v>0</v>
      </c>
      <c r="H6" s="37"/>
      <c r="I6" s="42"/>
      <c r="J6" s="42"/>
    </row>
    <row r="7" ht="39" customHeight="true" spans="1:12">
      <c r="A7" s="54" t="s">
        <v>295</v>
      </c>
      <c r="B7" s="53">
        <f>SUM(D7+F7)</f>
        <v>0</v>
      </c>
      <c r="C7" s="53">
        <f>SUM(E7+G7)</f>
        <v>0</v>
      </c>
      <c r="D7" s="41"/>
      <c r="E7" s="41"/>
      <c r="F7" s="41"/>
      <c r="G7" s="41"/>
      <c r="H7" s="37"/>
      <c r="K7" s="42"/>
      <c r="L7" s="42"/>
    </row>
    <row r="8" ht="39" customHeight="true" spans="1:11">
      <c r="A8" s="54" t="s">
        <v>296</v>
      </c>
      <c r="B8" s="53">
        <f>SUM(D8+F8)</f>
        <v>0</v>
      </c>
      <c r="C8" s="53">
        <f>SUM(C9:C10)</f>
        <v>0</v>
      </c>
      <c r="D8" s="53"/>
      <c r="E8" s="53">
        <f>SUM(E9:E10)</f>
        <v>0</v>
      </c>
      <c r="F8" s="53"/>
      <c r="G8" s="53">
        <f>SUM(G9:G10)</f>
        <v>0</v>
      </c>
      <c r="H8" s="37"/>
      <c r="I8" s="42"/>
      <c r="J8" s="42"/>
      <c r="K8" s="42"/>
    </row>
    <row r="9" ht="39" customHeight="true" spans="1:12">
      <c r="A9" s="55" t="s">
        <v>297</v>
      </c>
      <c r="B9" s="53">
        <f>SUM(D9+F9)</f>
        <v>0</v>
      </c>
      <c r="C9" s="53">
        <f>SUM(E9+G9)</f>
        <v>0</v>
      </c>
      <c r="D9" s="41"/>
      <c r="E9" s="41"/>
      <c r="F9" s="41"/>
      <c r="G9" s="41"/>
      <c r="H9" s="37"/>
      <c r="I9" s="42"/>
      <c r="J9" s="42"/>
      <c r="L9" s="42"/>
    </row>
    <row r="10" ht="39" customHeight="true" spans="1:12">
      <c r="A10" s="55" t="s">
        <v>298</v>
      </c>
      <c r="B10" s="53">
        <f>SUM(D10+F10)</f>
        <v>0</v>
      </c>
      <c r="C10" s="53">
        <f>SUM(E10+G10)</f>
        <v>0</v>
      </c>
      <c r="D10" s="41"/>
      <c r="E10" s="41">
        <f>SUM('一般公共预算财政拨款基本及项目经济分类总表（八）'!AO6)</f>
        <v>0</v>
      </c>
      <c r="F10" s="41"/>
      <c r="G10" s="41">
        <f>SUM('一般公共预算财政拨款基本及项目经济分类总表（八）'!AO5-'一般公共预算财政拨款基本及项目经济分类总表（八）'!AO6)</f>
        <v>0</v>
      </c>
      <c r="H10" s="37"/>
      <c r="I10" s="42"/>
      <c r="J10" s="42"/>
      <c r="K10" s="42"/>
      <c r="L10" s="42"/>
    </row>
    <row r="11" ht="39" customHeight="true" spans="1:12">
      <c r="A11" s="56" t="s">
        <v>191</v>
      </c>
      <c r="B11" s="53">
        <f>SUM(D11+F11)</f>
        <v>0</v>
      </c>
      <c r="C11" s="53">
        <f>SUM(E11+G11)</f>
        <v>0</v>
      </c>
      <c r="D11" s="41"/>
      <c r="E11" s="41">
        <f>SUM('一般公共预算财政拨款基本及项目经济分类总表（八）'!AN6)</f>
        <v>0</v>
      </c>
      <c r="F11" s="41"/>
      <c r="G11" s="41">
        <f>SUM('一般公共预算财政拨款基本及项目经济分类总表（八）'!AN5-'一般公共预算财政拨款基本及项目经济分类总表（八）'!AN6)</f>
        <v>0</v>
      </c>
      <c r="H11" s="37"/>
      <c r="I11" s="42"/>
      <c r="J11" s="42"/>
      <c r="K11" s="42"/>
      <c r="L11" s="42"/>
    </row>
    <row r="12" ht="285" customHeight="true" spans="1:10">
      <c r="A12" s="57" t="s">
        <v>299</v>
      </c>
      <c r="B12" s="58"/>
      <c r="C12" s="58"/>
      <c r="D12" s="58"/>
      <c r="E12" s="58"/>
      <c r="F12" s="58"/>
      <c r="G12" s="58"/>
      <c r="H12" s="62"/>
      <c r="I12" s="42"/>
      <c r="J12" s="42"/>
    </row>
    <row r="13" ht="32.25" customHeight="true" spans="1:11">
      <c r="A13" s="59" t="s">
        <v>300</v>
      </c>
      <c r="B13" s="60"/>
      <c r="C13" s="60"/>
      <c r="D13" s="60"/>
      <c r="E13" s="60"/>
      <c r="F13" s="60"/>
      <c r="G13" s="60"/>
      <c r="H13" s="60"/>
      <c r="K13" s="42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true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B14" sqref="B14"/>
    </sheetView>
  </sheetViews>
  <sheetFormatPr defaultColWidth="9.12222222222222" defaultRowHeight="12.75" customHeight="true" outlineLevelCol="2"/>
  <cols>
    <col min="1" max="1" width="33.8777777777778" customWidth="true"/>
    <col min="2" max="2" width="28.5" customWidth="true"/>
    <col min="3" max="3" width="38.1222222222222" customWidth="true"/>
  </cols>
  <sheetData>
    <row r="1" ht="34.95" customHeight="true" spans="1:3">
      <c r="A1" s="30" t="s">
        <v>301</v>
      </c>
      <c r="B1" s="30"/>
      <c r="C1" s="30"/>
    </row>
    <row r="2" ht="25.95" customHeight="true" spans="1:3">
      <c r="A2" s="31" t="str">
        <f>(部门基本情况表!A2)</f>
        <v>编报单位：万荣县退役军人事务局</v>
      </c>
      <c r="B2" s="31"/>
      <c r="C2" s="32" t="s">
        <v>24</v>
      </c>
    </row>
    <row r="3" ht="40.05" customHeight="true" spans="1:3">
      <c r="A3" s="33" t="s">
        <v>302</v>
      </c>
      <c r="B3" s="34" t="s">
        <v>130</v>
      </c>
      <c r="C3" s="34" t="s">
        <v>290</v>
      </c>
    </row>
    <row r="4" ht="33" customHeight="true" spans="1:3">
      <c r="A4" s="35" t="s">
        <v>127</v>
      </c>
      <c r="B4" s="36">
        <f>SUM(B5:B21)</f>
        <v>144672</v>
      </c>
      <c r="C4" s="37"/>
    </row>
    <row r="5" ht="33" customHeight="true" spans="1:3">
      <c r="A5" s="38" t="s">
        <v>303</v>
      </c>
      <c r="B5" s="36">
        <f>SUM('一般公共预算财政拨款基本支出经济分类表（七）'!D5)</f>
        <v>144672</v>
      </c>
      <c r="C5" s="39" t="s">
        <v>304</v>
      </c>
    </row>
    <row r="6" ht="33" customHeight="true" spans="1:3">
      <c r="A6" s="40"/>
      <c r="B6" s="41"/>
      <c r="C6" s="37"/>
    </row>
    <row r="7" ht="33" customHeight="true" spans="1:3">
      <c r="A7" s="40"/>
      <c r="B7" s="41"/>
      <c r="C7" s="37"/>
    </row>
    <row r="8" ht="33" customHeight="true" spans="1:3">
      <c r="A8" s="40"/>
      <c r="B8" s="41"/>
      <c r="C8" s="37"/>
    </row>
    <row r="9" ht="33" customHeight="true" spans="1:3">
      <c r="A9" s="40"/>
      <c r="B9" s="41"/>
      <c r="C9" s="37"/>
    </row>
    <row r="10" ht="33" customHeight="true" spans="1:3">
      <c r="A10" s="40"/>
      <c r="B10" s="41"/>
      <c r="C10" s="37"/>
    </row>
    <row r="11" ht="33" customHeight="true" spans="1:3">
      <c r="A11" s="40"/>
      <c r="B11" s="41"/>
      <c r="C11" s="37"/>
    </row>
    <row r="12" ht="33" customHeight="true" spans="1:3">
      <c r="A12" s="40"/>
      <c r="B12" s="41"/>
      <c r="C12" s="37"/>
    </row>
    <row r="13" ht="33" customHeight="true" spans="1:3">
      <c r="A13" s="40"/>
      <c r="B13" s="41"/>
      <c r="C13" s="37"/>
    </row>
    <row r="14" ht="33" customHeight="true" spans="1:3">
      <c r="A14" s="40"/>
      <c r="B14" s="41"/>
      <c r="C14" s="37"/>
    </row>
    <row r="15" ht="33" customHeight="true" spans="1:3">
      <c r="A15" s="35"/>
      <c r="B15" s="41"/>
      <c r="C15" s="37"/>
    </row>
    <row r="16" ht="33" customHeight="true" spans="1:3">
      <c r="A16" s="35"/>
      <c r="B16" s="41"/>
      <c r="C16" s="37"/>
    </row>
    <row r="17" ht="33" customHeight="true" spans="1:3">
      <c r="A17" s="35"/>
      <c r="B17" s="41"/>
      <c r="C17" s="37"/>
    </row>
    <row r="18" ht="33" customHeight="true" spans="1:3">
      <c r="A18" s="35"/>
      <c r="B18" s="41"/>
      <c r="C18" s="37"/>
    </row>
    <row r="19" ht="33" customHeight="true" spans="1:3">
      <c r="A19" s="35"/>
      <c r="B19" s="41"/>
      <c r="C19" s="37"/>
    </row>
    <row r="20" ht="33" customHeight="true" spans="1:3">
      <c r="A20" s="35"/>
      <c r="B20" s="41"/>
      <c r="C20" s="37"/>
    </row>
    <row r="21" ht="33" customHeight="true" spans="1:3">
      <c r="A21" s="35"/>
      <c r="B21" s="41"/>
      <c r="C21" s="37"/>
    </row>
    <row r="22" customHeight="true" spans="1:3">
      <c r="A22" s="42"/>
      <c r="B22" s="42"/>
      <c r="C22" s="42"/>
    </row>
    <row r="23" customHeight="true" spans="1:3">
      <c r="A23" s="42"/>
      <c r="B23" s="42"/>
      <c r="C23" s="42"/>
    </row>
    <row r="24" customHeight="true" spans="1:3">
      <c r="A24" s="42"/>
      <c r="B24" s="42"/>
      <c r="C24" s="42"/>
    </row>
    <row r="25" customHeight="true" spans="2:3">
      <c r="B25" s="42"/>
      <c r="C25" s="42"/>
    </row>
    <row r="26" customHeight="true" spans="2:3">
      <c r="B26" s="42"/>
      <c r="C26" s="42"/>
    </row>
  </sheetData>
  <mergeCells count="2">
    <mergeCell ref="A1:C1"/>
    <mergeCell ref="A2:B2"/>
  </mergeCells>
  <printOptions horizontalCentered="true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M14"/>
  <sheetViews>
    <sheetView workbookViewId="0">
      <selection activeCell="C3" sqref="C3:C4"/>
    </sheetView>
  </sheetViews>
  <sheetFormatPr defaultColWidth="12" defaultRowHeight="22.5" customHeight="true"/>
  <cols>
    <col min="1" max="1" width="5.5" style="3" customWidth="true"/>
    <col min="2" max="2" width="19.1222222222222" style="2" customWidth="true"/>
    <col min="3" max="3" width="13.6222222222222" style="2" customWidth="true"/>
    <col min="4" max="4" width="6" style="2" customWidth="true"/>
    <col min="5" max="5" width="7.62222222222222" style="2" customWidth="true"/>
    <col min="6" max="6" width="34.6222222222222" style="2" customWidth="true"/>
    <col min="7" max="7" width="13.3777777777778" style="3" customWidth="true"/>
    <col min="8" max="8" width="12.1222222222222" style="2" customWidth="true"/>
    <col min="9" max="9" width="11.8777777777778" style="2" customWidth="true"/>
    <col min="10" max="11" width="12.1222222222222" style="2" customWidth="true"/>
    <col min="12" max="12" width="11" style="4" customWidth="true"/>
    <col min="13" max="13" width="10.8777777777778" style="2" customWidth="true"/>
    <col min="14" max="16384" width="12" style="3"/>
  </cols>
  <sheetData>
    <row r="1" ht="33" customHeight="true" spans="1:13">
      <c r="A1" s="5" t="s">
        <v>305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5.05" customHeight="true" spans="1:13">
      <c r="A2" s="6" t="str">
        <f>(部门基本情况表!A2)</f>
        <v>编报单位：万荣县退役军人事务局</v>
      </c>
      <c r="B2" s="6"/>
      <c r="C2" s="6"/>
      <c r="D2" s="6"/>
      <c r="E2" s="6"/>
      <c r="F2" s="6"/>
      <c r="G2" s="16"/>
      <c r="H2" s="16"/>
      <c r="I2" s="16"/>
      <c r="J2" s="16"/>
      <c r="K2" s="16"/>
      <c r="L2" s="26" t="s">
        <v>306</v>
      </c>
      <c r="M2" s="26"/>
    </row>
    <row r="3" s="1" customFormat="true" ht="27" customHeight="true" spans="1:13">
      <c r="A3" s="7" t="s">
        <v>307</v>
      </c>
      <c r="B3" s="8" t="s">
        <v>308</v>
      </c>
      <c r="C3" s="8" t="s">
        <v>309</v>
      </c>
      <c r="D3" s="8" t="s">
        <v>310</v>
      </c>
      <c r="E3" s="8" t="s">
        <v>311</v>
      </c>
      <c r="F3" s="8" t="s">
        <v>312</v>
      </c>
      <c r="G3" s="17" t="s">
        <v>313</v>
      </c>
      <c r="H3" s="18"/>
      <c r="I3" s="18"/>
      <c r="J3" s="18"/>
      <c r="K3" s="18"/>
      <c r="L3" s="27"/>
      <c r="M3" s="8" t="s">
        <v>281</v>
      </c>
    </row>
    <row r="4" s="1" customFormat="true" ht="27" customHeight="true" spans="1:13">
      <c r="A4" s="9"/>
      <c r="B4" s="10"/>
      <c r="C4" s="11"/>
      <c r="D4" s="10"/>
      <c r="E4" s="10"/>
      <c r="F4" s="19"/>
      <c r="G4" s="20" t="s">
        <v>314</v>
      </c>
      <c r="H4" s="21" t="s">
        <v>315</v>
      </c>
      <c r="I4" s="21" t="s">
        <v>316</v>
      </c>
      <c r="J4" s="21" t="s">
        <v>317</v>
      </c>
      <c r="K4" s="21" t="s">
        <v>318</v>
      </c>
      <c r="L4" s="28" t="s">
        <v>319</v>
      </c>
      <c r="M4" s="10"/>
    </row>
    <row r="5" s="2" customFormat="true" ht="40.05" customHeight="true" spans="1:13">
      <c r="A5" s="12">
        <v>1</v>
      </c>
      <c r="B5" s="13" t="s">
        <v>320</v>
      </c>
      <c r="C5" s="13" t="s">
        <v>321</v>
      </c>
      <c r="D5" s="13" t="s">
        <v>322</v>
      </c>
      <c r="E5" s="13">
        <v>100</v>
      </c>
      <c r="F5" s="13" t="s">
        <v>323</v>
      </c>
      <c r="G5" s="22">
        <f t="shared" ref="G5:G12" si="0">SUM(H5:L5)</f>
        <v>2</v>
      </c>
      <c r="H5" s="22">
        <v>2</v>
      </c>
      <c r="I5" s="22"/>
      <c r="J5" s="22"/>
      <c r="K5" s="22"/>
      <c r="L5" s="22"/>
      <c r="M5" s="12"/>
    </row>
    <row r="6" s="2" customFormat="true" ht="40.05" customHeight="true" spans="1:13">
      <c r="A6" s="12">
        <v>2</v>
      </c>
      <c r="B6" s="13" t="s">
        <v>324</v>
      </c>
      <c r="C6" s="13" t="s">
        <v>325</v>
      </c>
      <c r="D6" s="13" t="s">
        <v>326</v>
      </c>
      <c r="E6" s="13">
        <v>2</v>
      </c>
      <c r="F6" s="13" t="s">
        <v>327</v>
      </c>
      <c r="G6" s="23">
        <f t="shared" si="0"/>
        <v>1</v>
      </c>
      <c r="H6" s="22">
        <v>1</v>
      </c>
      <c r="I6" s="23"/>
      <c r="J6" s="23"/>
      <c r="K6" s="23"/>
      <c r="L6" s="23"/>
      <c r="M6" s="7"/>
    </row>
    <row r="7" s="2" customFormat="true" ht="40.05" customHeight="true" spans="1:13">
      <c r="A7" s="12">
        <v>3</v>
      </c>
      <c r="B7" s="13" t="s">
        <v>328</v>
      </c>
      <c r="C7" s="13" t="s">
        <v>329</v>
      </c>
      <c r="D7" s="13" t="s">
        <v>326</v>
      </c>
      <c r="E7" s="13">
        <v>2</v>
      </c>
      <c r="F7" s="13" t="s">
        <v>330</v>
      </c>
      <c r="G7" s="23">
        <f t="shared" si="0"/>
        <v>0.3</v>
      </c>
      <c r="H7" s="22">
        <v>0.3</v>
      </c>
      <c r="I7" s="23"/>
      <c r="J7" s="23"/>
      <c r="K7" s="23"/>
      <c r="L7" s="23"/>
      <c r="M7" s="7"/>
    </row>
    <row r="8" s="2" customFormat="true" ht="40.05" customHeight="true" spans="1:13">
      <c r="A8" s="7"/>
      <c r="B8" s="7"/>
      <c r="C8" s="7"/>
      <c r="D8" s="7"/>
      <c r="E8" s="7"/>
      <c r="F8" s="8"/>
      <c r="G8" s="23">
        <f t="shared" si="0"/>
        <v>0</v>
      </c>
      <c r="H8" s="23"/>
      <c r="I8" s="23"/>
      <c r="J8" s="23"/>
      <c r="K8" s="23"/>
      <c r="L8" s="23"/>
      <c r="M8" s="7"/>
    </row>
    <row r="9" s="2" customFormat="true" ht="40.05" customHeight="true" spans="1:13">
      <c r="A9" s="7"/>
      <c r="B9" s="7"/>
      <c r="C9" s="7"/>
      <c r="D9" s="7"/>
      <c r="E9" s="7"/>
      <c r="F9" s="8"/>
      <c r="G9" s="23">
        <f t="shared" si="0"/>
        <v>0</v>
      </c>
      <c r="H9" s="23"/>
      <c r="I9" s="23"/>
      <c r="J9" s="23"/>
      <c r="K9" s="23"/>
      <c r="L9" s="23"/>
      <c r="M9" s="7"/>
    </row>
    <row r="10" s="2" customFormat="true" ht="40.05" customHeight="true" spans="1:13">
      <c r="A10" s="7"/>
      <c r="B10" s="7"/>
      <c r="C10" s="7"/>
      <c r="D10" s="7"/>
      <c r="E10" s="7"/>
      <c r="F10" s="8"/>
      <c r="G10" s="23">
        <f t="shared" si="0"/>
        <v>0</v>
      </c>
      <c r="H10" s="23"/>
      <c r="I10" s="23"/>
      <c r="J10" s="23"/>
      <c r="K10" s="23"/>
      <c r="L10" s="23"/>
      <c r="M10" s="7"/>
    </row>
    <row r="11" s="2" customFormat="true" ht="40.05" customHeight="true" spans="1:13">
      <c r="A11" s="7"/>
      <c r="B11" s="7"/>
      <c r="C11" s="7"/>
      <c r="D11" s="7"/>
      <c r="E11" s="7"/>
      <c r="F11" s="8"/>
      <c r="G11" s="23">
        <f t="shared" si="0"/>
        <v>0</v>
      </c>
      <c r="H11" s="23"/>
      <c r="I11" s="23"/>
      <c r="J11" s="23"/>
      <c r="K11" s="23"/>
      <c r="L11" s="23"/>
      <c r="M11" s="7"/>
    </row>
    <row r="12" s="2" customFormat="true" ht="40.05" customHeight="true" spans="1:13">
      <c r="A12" s="7"/>
      <c r="B12" s="7"/>
      <c r="C12" s="7"/>
      <c r="D12" s="7"/>
      <c r="E12" s="7"/>
      <c r="F12" s="8"/>
      <c r="G12" s="23">
        <f t="shared" si="0"/>
        <v>0</v>
      </c>
      <c r="H12" s="23"/>
      <c r="I12" s="23"/>
      <c r="J12" s="23"/>
      <c r="K12" s="23"/>
      <c r="L12" s="23"/>
      <c r="M12" s="7"/>
    </row>
    <row r="13" s="2" customFormat="true" ht="40.05" customHeight="true" spans="1:13">
      <c r="A13" s="7"/>
      <c r="B13" s="7"/>
      <c r="C13" s="7"/>
      <c r="D13" s="7"/>
      <c r="E13" s="7"/>
      <c r="F13" s="8"/>
      <c r="G13" s="23"/>
      <c r="H13" s="23"/>
      <c r="I13" s="23"/>
      <c r="J13" s="23"/>
      <c r="K13" s="23"/>
      <c r="L13" s="23"/>
      <c r="M13" s="7"/>
    </row>
    <row r="14" s="2" customFormat="true" ht="40.05" customHeight="true" spans="1:13">
      <c r="A14" s="14" t="s">
        <v>331</v>
      </c>
      <c r="B14" s="15"/>
      <c r="C14" s="15"/>
      <c r="D14" s="15"/>
      <c r="E14" s="15"/>
      <c r="F14" s="24"/>
      <c r="G14" s="25">
        <f t="shared" ref="G14:L14" si="1">SUM(G5:G13)</f>
        <v>3.3</v>
      </c>
      <c r="H14" s="22">
        <f t="shared" si="1"/>
        <v>3.3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9"/>
    </row>
  </sheetData>
  <mergeCells count="12">
    <mergeCell ref="A1:M1"/>
    <mergeCell ref="A2:F2"/>
    <mergeCell ref="L2:M2"/>
    <mergeCell ref="G3:L3"/>
    <mergeCell ref="A14:F14"/>
    <mergeCell ref="A3:A4"/>
    <mergeCell ref="B3:B4"/>
    <mergeCell ref="C3:C4"/>
    <mergeCell ref="D3:D4"/>
    <mergeCell ref="E3:E4"/>
    <mergeCell ref="F3:F4"/>
    <mergeCell ref="M3:M4"/>
  </mergeCells>
  <conditionalFormatting sqref="H5:H7">
    <cfRule type="cellIs" dxfId="0" priority="1" stopIfTrue="1" operator="equal">
      <formula>0</formula>
    </cfRule>
  </conditionalFormatting>
  <conditionalFormatting sqref="G5:G7 I5:L7 G8:L14">
    <cfRule type="cellIs" dxfId="0" priority="4" stopIfTrue="1" operator="equal">
      <formula>0</formula>
    </cfRule>
  </conditionalFormatting>
  <printOptions horizontalCentered="true" verticalCentered="true"/>
  <pageMargins left="0.94375" right="1.02291666666667" top="0.904166666666667" bottom="0.904166666666667" header="0.313888888888889" footer="0.313888888888889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1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topLeftCell="A13" workbookViewId="0">
      <selection activeCell="A3" sqref="$A3:$XFD33"/>
    </sheetView>
  </sheetViews>
  <sheetFormatPr defaultColWidth="9.12222222222222" defaultRowHeight="12.75" customHeight="true"/>
  <cols>
    <col min="1" max="1" width="37.5" customWidth="true"/>
    <col min="2" max="2" width="15.3777777777778" customWidth="true"/>
    <col min="3" max="3" width="31.3777777777778" customWidth="true"/>
    <col min="4" max="4" width="16" customWidth="true"/>
  </cols>
  <sheetData>
    <row r="1" ht="30" customHeight="true" spans="1:4">
      <c r="A1" s="43" t="s">
        <v>23</v>
      </c>
      <c r="B1" s="43"/>
      <c r="C1" s="43"/>
      <c r="D1" s="43"/>
    </row>
    <row r="2" ht="22.05" customHeight="true" spans="1:4">
      <c r="A2" s="63" t="str">
        <f>(部门基本情况表!A2)</f>
        <v>编报单位：万荣县退役军人事务局</v>
      </c>
      <c r="B2" s="63"/>
      <c r="C2" s="171"/>
      <c r="D2" s="166" t="s">
        <v>24</v>
      </c>
    </row>
    <row r="3" ht="20.7" customHeight="true" spans="1:4">
      <c r="A3" s="143" t="s">
        <v>25</v>
      </c>
      <c r="B3" s="172"/>
      <c r="C3" s="173" t="s">
        <v>26</v>
      </c>
      <c r="D3" s="174"/>
    </row>
    <row r="4" ht="20.7" customHeight="true" spans="1:4">
      <c r="A4" s="45" t="s">
        <v>27</v>
      </c>
      <c r="B4" s="175" t="s">
        <v>28</v>
      </c>
      <c r="C4" s="176" t="s">
        <v>27</v>
      </c>
      <c r="D4" s="177" t="s">
        <v>28</v>
      </c>
    </row>
    <row r="5" ht="20.7" customHeight="true" spans="1:6">
      <c r="A5" s="178" t="s">
        <v>29</v>
      </c>
      <c r="B5" s="150">
        <f>SUM(B6:B7)</f>
        <v>28347582</v>
      </c>
      <c r="C5" s="149" t="s">
        <v>30</v>
      </c>
      <c r="D5" s="148"/>
      <c r="E5" s="183"/>
      <c r="F5" s="42"/>
    </row>
    <row r="6" ht="20.7" customHeight="true" spans="1:7">
      <c r="A6" s="179" t="s">
        <v>31</v>
      </c>
      <c r="B6" s="159">
        <f>SUM('部门预算收入总表（二）'!D5)</f>
        <v>28347582</v>
      </c>
      <c r="C6" s="149" t="s">
        <v>32</v>
      </c>
      <c r="D6" s="148">
        <v>0</v>
      </c>
      <c r="F6" s="42"/>
      <c r="G6" s="42"/>
    </row>
    <row r="7" ht="20.7" customHeight="true" spans="1:6">
      <c r="A7" s="147" t="s">
        <v>33</v>
      </c>
      <c r="B7" s="159">
        <f>SUM('部门预算收入总表（二）'!E5)</f>
        <v>0</v>
      </c>
      <c r="C7" s="149" t="s">
        <v>34</v>
      </c>
      <c r="D7" s="148">
        <v>0</v>
      </c>
      <c r="E7" s="42"/>
      <c r="F7" s="42"/>
    </row>
    <row r="8" ht="20.7" customHeight="true" spans="1:6">
      <c r="A8" s="179" t="s">
        <v>35</v>
      </c>
      <c r="B8" s="159">
        <f>SUM('部门预算收入总表（二）'!F5)</f>
        <v>0</v>
      </c>
      <c r="C8" s="149" t="s">
        <v>36</v>
      </c>
      <c r="D8" s="148">
        <v>0</v>
      </c>
      <c r="E8" s="42"/>
      <c r="F8" s="42"/>
    </row>
    <row r="9" ht="20.7" customHeight="true" spans="1:7">
      <c r="A9" s="179" t="s">
        <v>37</v>
      </c>
      <c r="B9" s="180"/>
      <c r="C9" s="149" t="s">
        <v>38</v>
      </c>
      <c r="D9" s="148"/>
      <c r="E9" s="42"/>
      <c r="F9" s="42"/>
      <c r="G9" s="42"/>
    </row>
    <row r="10" ht="20.7" customHeight="true" spans="1:7">
      <c r="A10" s="179" t="s">
        <v>39</v>
      </c>
      <c r="B10" s="180">
        <f>SUM('部门预算收入总表（二）'!G5)</f>
        <v>0</v>
      </c>
      <c r="C10" s="149" t="s">
        <v>40</v>
      </c>
      <c r="D10" s="148">
        <v>0</v>
      </c>
      <c r="E10" s="183"/>
      <c r="F10" s="42"/>
      <c r="G10" s="42"/>
    </row>
    <row r="11" ht="20.7" customHeight="true" spans="1:7">
      <c r="A11" s="73"/>
      <c r="B11" s="154"/>
      <c r="C11" s="39" t="s">
        <v>41</v>
      </c>
      <c r="D11" s="148"/>
      <c r="E11" s="42"/>
      <c r="F11" s="42"/>
      <c r="G11" s="42"/>
    </row>
    <row r="12" ht="20.7" customHeight="true" spans="1:6">
      <c r="A12" s="73"/>
      <c r="B12" s="154"/>
      <c r="C12" s="149" t="s">
        <v>42</v>
      </c>
      <c r="D12" s="158">
        <v>27454129</v>
      </c>
      <c r="E12" s="42"/>
      <c r="F12" s="42"/>
    </row>
    <row r="13" ht="20.7" customHeight="true" spans="1:7">
      <c r="A13" s="73"/>
      <c r="B13" s="154"/>
      <c r="C13" s="149" t="s">
        <v>43</v>
      </c>
      <c r="D13" s="150"/>
      <c r="E13" s="42"/>
      <c r="F13" s="42"/>
      <c r="G13" s="42"/>
    </row>
    <row r="14" ht="20.7" customHeight="true" spans="1:6">
      <c r="A14" s="73"/>
      <c r="B14" s="154"/>
      <c r="C14" s="39" t="s">
        <v>44</v>
      </c>
      <c r="D14" s="150">
        <v>801371</v>
      </c>
      <c r="E14" s="42"/>
      <c r="F14" s="42"/>
    </row>
    <row r="15" ht="20.7" customHeight="true" spans="1:7">
      <c r="A15" s="73"/>
      <c r="B15" s="154"/>
      <c r="C15" s="149" t="s">
        <v>45</v>
      </c>
      <c r="D15" s="150"/>
      <c r="E15" s="42"/>
      <c r="F15" s="42"/>
      <c r="G15" s="42"/>
    </row>
    <row r="16" ht="20.7" customHeight="true" spans="1:6">
      <c r="A16" s="73"/>
      <c r="B16" s="154"/>
      <c r="C16" s="149" t="s">
        <v>46</v>
      </c>
      <c r="D16" s="150"/>
      <c r="E16" s="42"/>
      <c r="F16" s="42"/>
    </row>
    <row r="17" ht="20.7" customHeight="true" spans="1:5">
      <c r="A17" s="73"/>
      <c r="B17" s="154"/>
      <c r="C17" s="149" t="s">
        <v>47</v>
      </c>
      <c r="D17" s="150"/>
      <c r="E17" s="42"/>
    </row>
    <row r="18" ht="20.7" customHeight="true" spans="1:8">
      <c r="A18" s="73"/>
      <c r="B18" s="154"/>
      <c r="C18" s="149" t="s">
        <v>48</v>
      </c>
      <c r="D18" s="150"/>
      <c r="E18" s="42"/>
      <c r="F18" s="42"/>
      <c r="G18" s="42"/>
      <c r="H18" s="42"/>
    </row>
    <row r="19" ht="20.7" customHeight="true" spans="1:8">
      <c r="A19" s="73"/>
      <c r="B19" s="154"/>
      <c r="C19" s="149" t="s">
        <v>49</v>
      </c>
      <c r="D19" s="150"/>
      <c r="E19" s="42"/>
      <c r="F19" s="42"/>
      <c r="G19" s="42"/>
      <c r="H19" s="42"/>
    </row>
    <row r="20" ht="20.7" customHeight="true" spans="1:6">
      <c r="A20" s="73"/>
      <c r="B20" s="154"/>
      <c r="C20" s="149" t="s">
        <v>50</v>
      </c>
      <c r="D20" s="150"/>
      <c r="E20" s="42"/>
      <c r="F20" s="42"/>
    </row>
    <row r="21" ht="20.7" customHeight="true" spans="1:4">
      <c r="A21" s="73"/>
      <c r="B21" s="154"/>
      <c r="C21" s="149" t="s">
        <v>51</v>
      </c>
      <c r="D21" s="150"/>
    </row>
    <row r="22" ht="20.7" customHeight="true" spans="1:5">
      <c r="A22" s="73"/>
      <c r="B22" s="154"/>
      <c r="C22" s="149" t="s">
        <v>52</v>
      </c>
      <c r="D22" s="150"/>
      <c r="E22" s="42"/>
    </row>
    <row r="23" ht="20.7" customHeight="true" spans="1:6">
      <c r="A23" s="73"/>
      <c r="B23" s="154"/>
      <c r="C23" s="39" t="s">
        <v>53</v>
      </c>
      <c r="D23" s="150"/>
      <c r="E23" s="42"/>
      <c r="F23" s="42"/>
    </row>
    <row r="24" ht="20.7" customHeight="true" spans="1:7">
      <c r="A24" s="73"/>
      <c r="B24" s="154"/>
      <c r="C24" s="149" t="s">
        <v>54</v>
      </c>
      <c r="D24" s="150">
        <v>92082</v>
      </c>
      <c r="E24" s="42"/>
      <c r="F24" s="42"/>
      <c r="G24" s="42"/>
    </row>
    <row r="25" ht="20.7" customHeight="true" spans="1:7">
      <c r="A25" s="73"/>
      <c r="B25" s="154"/>
      <c r="C25" s="149" t="s">
        <v>55</v>
      </c>
      <c r="D25" s="148"/>
      <c r="E25" s="42"/>
      <c r="F25" s="42"/>
      <c r="G25" s="42"/>
    </row>
    <row r="26" ht="20.7" customHeight="true" spans="1:7">
      <c r="A26" s="73"/>
      <c r="B26" s="154"/>
      <c r="C26" s="155" t="s">
        <v>56</v>
      </c>
      <c r="D26" s="148">
        <v>0</v>
      </c>
      <c r="E26" s="42"/>
      <c r="F26" s="42"/>
      <c r="G26" s="42"/>
    </row>
    <row r="27" ht="20.7" customHeight="true" spans="1:7">
      <c r="A27" s="73"/>
      <c r="B27" s="154"/>
      <c r="C27" s="149" t="s">
        <v>57</v>
      </c>
      <c r="D27" s="148">
        <v>0</v>
      </c>
      <c r="E27" s="42"/>
      <c r="F27" s="42"/>
      <c r="G27" s="42"/>
    </row>
    <row r="28" ht="20.7" customHeight="true" spans="1:7">
      <c r="A28" s="73"/>
      <c r="B28" s="153"/>
      <c r="C28" s="149" t="s">
        <v>58</v>
      </c>
      <c r="D28" s="148">
        <v>0</v>
      </c>
      <c r="E28" s="42"/>
      <c r="F28" s="42"/>
      <c r="G28" s="42"/>
    </row>
    <row r="29" ht="20.7" customHeight="true" spans="1:6">
      <c r="A29" s="73"/>
      <c r="B29" s="154"/>
      <c r="C29" s="149" t="s">
        <v>59</v>
      </c>
      <c r="D29" s="148">
        <v>0</v>
      </c>
      <c r="E29" s="42"/>
      <c r="F29" s="42"/>
    </row>
    <row r="30" ht="20.7" customHeight="true" spans="1:8">
      <c r="A30" s="73"/>
      <c r="B30" s="154"/>
      <c r="C30" s="149" t="s">
        <v>60</v>
      </c>
      <c r="D30" s="148">
        <v>0</v>
      </c>
      <c r="E30" s="42"/>
      <c r="F30" s="42"/>
      <c r="G30" s="42"/>
      <c r="H30" s="42"/>
    </row>
    <row r="31" ht="20.7" customHeight="true" spans="1:9">
      <c r="A31" s="73"/>
      <c r="B31" s="154"/>
      <c r="C31" s="155" t="s">
        <v>61</v>
      </c>
      <c r="D31" s="148">
        <v>0</v>
      </c>
      <c r="E31" s="42"/>
      <c r="F31" s="42"/>
      <c r="G31" s="42"/>
      <c r="H31" s="42"/>
      <c r="I31" s="42"/>
    </row>
    <row r="32" ht="20.7" customHeight="true" spans="1:7">
      <c r="A32" s="73"/>
      <c r="B32" s="181"/>
      <c r="C32" s="155" t="s">
        <v>62</v>
      </c>
      <c r="D32" s="150">
        <v>0</v>
      </c>
      <c r="E32" s="42"/>
      <c r="F32" s="42"/>
      <c r="G32" s="42"/>
    </row>
    <row r="33" ht="20.7" customHeight="true" spans="1:5">
      <c r="A33" s="20" t="s">
        <v>63</v>
      </c>
      <c r="B33" s="182">
        <f>SUM(B5+B8+B9+B10)</f>
        <v>28347582</v>
      </c>
      <c r="C33" s="34" t="s">
        <v>64</v>
      </c>
      <c r="D33" s="159">
        <f>SUM(D5:D32)</f>
        <v>28347582</v>
      </c>
      <c r="E33" s="42"/>
    </row>
    <row r="34" customHeight="true" spans="2:3">
      <c r="B34" s="42"/>
      <c r="C34" s="42"/>
    </row>
    <row r="35" customHeight="true" spans="2:2">
      <c r="B35" s="42"/>
    </row>
  </sheetData>
  <mergeCells count="2">
    <mergeCell ref="A1:D1"/>
    <mergeCell ref="A2:B2"/>
  </mergeCells>
  <printOptions horizontalCentered="true" verticalCentered="true"/>
  <pageMargins left="0.904861111111111" right="0.904861111111111" top="1.02361111111111" bottom="0.944444444444444" header="0.275" footer="0.393055555555556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workbookViewId="0">
      <selection activeCell="E20" sqref="E20"/>
    </sheetView>
  </sheetViews>
  <sheetFormatPr defaultColWidth="9.12222222222222" defaultRowHeight="12.75" customHeight="true" outlineLevelCol="6"/>
  <cols>
    <col min="1" max="1" width="12.3777777777778" customWidth="true"/>
    <col min="2" max="2" width="17.3777777777778" customWidth="true"/>
    <col min="3" max="3" width="16.3777777777778" customWidth="true"/>
    <col min="4" max="5" width="14.5" customWidth="true"/>
    <col min="6" max="6" width="12.5" customWidth="true"/>
    <col min="7" max="7" width="12.6222222222222" customWidth="true"/>
  </cols>
  <sheetData>
    <row r="1" ht="34.95" customHeight="true" spans="1:7">
      <c r="A1" s="43" t="s">
        <v>65</v>
      </c>
      <c r="B1" s="43"/>
      <c r="C1" s="43"/>
      <c r="D1" s="43"/>
      <c r="E1" s="43"/>
      <c r="F1" s="43"/>
      <c r="G1" s="43"/>
    </row>
    <row r="2" ht="25.05" customHeight="true" spans="1:7">
      <c r="A2" s="63" t="str">
        <f>(部门基本情况表!A2)</f>
        <v>编报单位：万荣县退役军人事务局</v>
      </c>
      <c r="B2" s="63"/>
      <c r="C2" s="63"/>
      <c r="D2" s="63"/>
      <c r="E2" s="63"/>
      <c r="G2" s="166" t="s">
        <v>24</v>
      </c>
    </row>
    <row r="3" ht="33" customHeight="true" spans="1:7">
      <c r="A3" s="48" t="s">
        <v>66</v>
      </c>
      <c r="B3" s="49"/>
      <c r="C3" s="65" t="s">
        <v>67</v>
      </c>
      <c r="D3" s="40" t="s">
        <v>68</v>
      </c>
      <c r="E3" s="167"/>
      <c r="F3" s="65" t="s">
        <v>69</v>
      </c>
      <c r="G3" s="168" t="s">
        <v>70</v>
      </c>
    </row>
    <row r="4" ht="33" customHeight="true" spans="1:7">
      <c r="A4" s="34" t="s">
        <v>71</v>
      </c>
      <c r="B4" s="34" t="s">
        <v>72</v>
      </c>
      <c r="C4" s="65"/>
      <c r="D4" s="164" t="s">
        <v>73</v>
      </c>
      <c r="E4" s="75" t="s">
        <v>74</v>
      </c>
      <c r="F4" s="65"/>
      <c r="G4" s="76"/>
    </row>
    <row r="5" ht="33" customHeight="true" spans="1:7">
      <c r="A5" s="142"/>
      <c r="B5" s="141" t="s">
        <v>22</v>
      </c>
      <c r="C5" s="150">
        <f t="shared" ref="C5:C21" si="0">SUM(D5:G5)</f>
        <v>28347582</v>
      </c>
      <c r="D5" s="150">
        <f>SUM('财政拨款预算收支总表（四）'!B7)</f>
        <v>28347582</v>
      </c>
      <c r="E5" s="150">
        <f>SUM('财政拨款预算收支总表（四）'!B8)</f>
        <v>0</v>
      </c>
      <c r="F5" s="150">
        <f>SUM('政府性基金预算收入表（九）'!C5)</f>
        <v>0</v>
      </c>
      <c r="G5" s="150">
        <f>SUM(G13:G16)</f>
        <v>0</v>
      </c>
    </row>
    <row r="6" ht="33.15" customHeight="true" spans="1:7">
      <c r="A6" s="92" t="s">
        <v>75</v>
      </c>
      <c r="B6" s="92" t="s">
        <v>76</v>
      </c>
      <c r="C6" s="150">
        <f t="shared" si="0"/>
        <v>1009358</v>
      </c>
      <c r="D6" s="150">
        <v>1009358</v>
      </c>
      <c r="E6" s="150"/>
      <c r="F6" s="150"/>
      <c r="G6" s="169"/>
    </row>
    <row r="7" ht="33.15" customHeight="true" spans="1:7">
      <c r="A7" s="92" t="s">
        <v>77</v>
      </c>
      <c r="B7" s="92" t="s">
        <v>78</v>
      </c>
      <c r="C7" s="150">
        <f t="shared" si="0"/>
        <v>126454</v>
      </c>
      <c r="D7" s="150">
        <v>126454</v>
      </c>
      <c r="E7" s="150"/>
      <c r="F7" s="150"/>
      <c r="G7" s="150"/>
    </row>
    <row r="8" ht="33.15" customHeight="true" spans="1:7">
      <c r="A8" s="93" t="s">
        <v>79</v>
      </c>
      <c r="B8" s="93" t="s">
        <v>80</v>
      </c>
      <c r="C8" s="150">
        <f t="shared" si="0"/>
        <v>79000</v>
      </c>
      <c r="D8" s="150">
        <v>79000</v>
      </c>
      <c r="E8" s="150"/>
      <c r="F8" s="150"/>
      <c r="G8" s="150"/>
    </row>
    <row r="9" ht="33.15" customHeight="true" spans="1:7">
      <c r="A9" s="92" t="s">
        <v>81</v>
      </c>
      <c r="B9" s="92" t="s">
        <v>82</v>
      </c>
      <c r="C9" s="150">
        <f t="shared" si="0"/>
        <v>5017</v>
      </c>
      <c r="D9" s="150">
        <v>5017</v>
      </c>
      <c r="E9" s="150"/>
      <c r="F9" s="150"/>
      <c r="G9" s="150"/>
    </row>
    <row r="10" ht="33.15" customHeight="true" spans="1:7">
      <c r="A10" s="92" t="s">
        <v>83</v>
      </c>
      <c r="B10" s="92" t="s">
        <v>84</v>
      </c>
      <c r="C10" s="150">
        <f t="shared" si="0"/>
        <v>51371</v>
      </c>
      <c r="D10" s="150">
        <v>51371</v>
      </c>
      <c r="E10" s="150"/>
      <c r="F10" s="150"/>
      <c r="G10" s="150"/>
    </row>
    <row r="11" ht="33.15" customHeight="true" spans="1:7">
      <c r="A11" s="92" t="s">
        <v>85</v>
      </c>
      <c r="B11" s="92" t="s">
        <v>86</v>
      </c>
      <c r="C11" s="150">
        <f t="shared" si="0"/>
        <v>92082</v>
      </c>
      <c r="D11" s="150">
        <v>92082</v>
      </c>
      <c r="E11" s="150"/>
      <c r="F11" s="150"/>
      <c r="G11" s="150"/>
    </row>
    <row r="12" ht="33.15" customHeight="true" spans="1:7">
      <c r="A12" s="98">
        <v>2080899</v>
      </c>
      <c r="B12" s="98" t="s">
        <v>87</v>
      </c>
      <c r="C12" s="150">
        <f t="shared" si="0"/>
        <v>10676200</v>
      </c>
      <c r="D12" s="150">
        <v>10676200</v>
      </c>
      <c r="E12" s="150"/>
      <c r="F12" s="150"/>
      <c r="G12" s="150"/>
    </row>
    <row r="13" ht="33.15" customHeight="true" spans="1:7">
      <c r="A13" s="93" t="s">
        <v>88</v>
      </c>
      <c r="B13" s="99" t="s">
        <v>89</v>
      </c>
      <c r="C13" s="150">
        <f t="shared" si="0"/>
        <v>450000</v>
      </c>
      <c r="D13" s="150">
        <v>450000</v>
      </c>
      <c r="E13" s="150"/>
      <c r="F13" s="150"/>
      <c r="G13" s="150"/>
    </row>
    <row r="14" ht="33.15" customHeight="true" spans="1:7">
      <c r="A14" s="92" t="s">
        <v>90</v>
      </c>
      <c r="B14" s="92" t="s">
        <v>91</v>
      </c>
      <c r="C14" s="150">
        <f t="shared" si="0"/>
        <v>200000</v>
      </c>
      <c r="D14" s="150">
        <v>200000</v>
      </c>
      <c r="E14" s="92"/>
      <c r="F14" s="150"/>
      <c r="G14" s="150"/>
    </row>
    <row r="15" ht="33.15" customHeight="true" spans="1:7">
      <c r="A15" s="92" t="s">
        <v>92</v>
      </c>
      <c r="B15" s="92" t="s">
        <v>93</v>
      </c>
      <c r="C15" s="150">
        <f t="shared" si="0"/>
        <v>2338100</v>
      </c>
      <c r="D15" s="150">
        <v>2338100</v>
      </c>
      <c r="E15" s="92"/>
      <c r="F15" s="150"/>
      <c r="G15" s="150"/>
    </row>
    <row r="16" ht="33.15" customHeight="true" spans="1:7">
      <c r="A16" s="93" t="s">
        <v>94</v>
      </c>
      <c r="B16" s="93" t="s">
        <v>95</v>
      </c>
      <c r="C16" s="150">
        <f t="shared" si="0"/>
        <v>100000</v>
      </c>
      <c r="D16" s="150">
        <v>100000</v>
      </c>
      <c r="E16" s="93"/>
      <c r="F16" s="150"/>
      <c r="G16" s="150"/>
    </row>
    <row r="17" ht="28" customHeight="true" spans="1:7">
      <c r="A17" s="92" t="s">
        <v>96</v>
      </c>
      <c r="B17" s="92" t="s">
        <v>97</v>
      </c>
      <c r="C17" s="150">
        <f t="shared" si="0"/>
        <v>2600000</v>
      </c>
      <c r="D17" s="150">
        <v>2600000</v>
      </c>
      <c r="E17" s="92"/>
      <c r="F17" s="170"/>
      <c r="G17" s="73"/>
    </row>
    <row r="18" ht="28" customHeight="true" spans="1:7">
      <c r="A18" s="92" t="s">
        <v>98</v>
      </c>
      <c r="B18" s="92" t="s">
        <v>99</v>
      </c>
      <c r="C18" s="150">
        <f t="shared" si="0"/>
        <v>8520000</v>
      </c>
      <c r="D18" s="150">
        <v>8520000</v>
      </c>
      <c r="E18" s="92"/>
      <c r="F18" s="170"/>
      <c r="G18" s="73"/>
    </row>
    <row r="19" ht="28" customHeight="true" spans="1:7">
      <c r="A19" s="98" t="s">
        <v>100</v>
      </c>
      <c r="B19" s="98" t="s">
        <v>101</v>
      </c>
      <c r="C19" s="150">
        <f t="shared" si="0"/>
        <v>100000</v>
      </c>
      <c r="D19" s="150">
        <v>100000</v>
      </c>
      <c r="E19" s="98"/>
      <c r="F19" s="73"/>
      <c r="G19" s="73"/>
    </row>
    <row r="20" ht="28" customHeight="true" spans="1:7">
      <c r="A20" s="92" t="s">
        <v>102</v>
      </c>
      <c r="B20" s="92" t="s">
        <v>103</v>
      </c>
      <c r="C20" s="150">
        <f t="shared" si="0"/>
        <v>750000</v>
      </c>
      <c r="D20" s="150">
        <v>750000</v>
      </c>
      <c r="E20" s="92"/>
      <c r="F20" s="73"/>
      <c r="G20" s="73"/>
    </row>
    <row r="21" ht="28" customHeight="true" spans="1:7">
      <c r="A21" s="92" t="s">
        <v>104</v>
      </c>
      <c r="B21" s="92" t="s">
        <v>105</v>
      </c>
      <c r="C21" s="150">
        <f t="shared" si="0"/>
        <v>1250000</v>
      </c>
      <c r="D21" s="150">
        <v>1250000</v>
      </c>
      <c r="E21" s="92"/>
      <c r="F21" s="73"/>
      <c r="G21" s="73"/>
    </row>
    <row r="22" ht="28" customHeight="true" spans="1:7">
      <c r="A22" s="165"/>
      <c r="B22" s="165"/>
      <c r="C22" s="150"/>
      <c r="D22" s="150"/>
      <c r="E22" s="165"/>
      <c r="F22" s="73"/>
      <c r="G22" s="73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true" verticalCentered="true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showZeros="0" workbookViewId="0">
      <selection activeCell="E8" sqref="E8"/>
    </sheetView>
  </sheetViews>
  <sheetFormatPr defaultColWidth="9.12222222222222" defaultRowHeight="12.75" customHeight="true" outlineLevelCol="5"/>
  <cols>
    <col min="1" max="1" width="9.87777777777778" customWidth="true"/>
    <col min="2" max="2" width="18.1222222222222" customWidth="true"/>
    <col min="3" max="3" width="25.8777777777778" customWidth="true"/>
    <col min="4" max="4" width="16" customWidth="true"/>
    <col min="5" max="6" width="15.1222222222222" customWidth="true"/>
  </cols>
  <sheetData>
    <row r="1" ht="34.95" customHeight="true" spans="1:6">
      <c r="A1" s="43" t="s">
        <v>106</v>
      </c>
      <c r="B1" s="43"/>
      <c r="C1" s="43"/>
      <c r="D1" s="43"/>
      <c r="E1" s="43"/>
      <c r="F1" s="43"/>
    </row>
    <row r="2" ht="25.05" customHeight="true" spans="1:6">
      <c r="A2" s="63" t="str">
        <f>(部门基本情况表!A2)</f>
        <v>编报单位：万荣县退役军人事务局</v>
      </c>
      <c r="B2" s="63"/>
      <c r="C2" s="63"/>
      <c r="D2" s="63"/>
      <c r="F2" s="32" t="s">
        <v>24</v>
      </c>
    </row>
    <row r="3" ht="34.05" customHeight="true" spans="1:6">
      <c r="A3" s="48" t="s">
        <v>107</v>
      </c>
      <c r="B3" s="46"/>
      <c r="C3" s="49"/>
      <c r="D3" s="40" t="s">
        <v>108</v>
      </c>
      <c r="E3" s="40" t="s">
        <v>109</v>
      </c>
      <c r="F3" s="65" t="s">
        <v>110</v>
      </c>
    </row>
    <row r="4" ht="34.05" customHeight="true" spans="1:6">
      <c r="A4" s="33" t="s">
        <v>71</v>
      </c>
      <c r="B4" s="33" t="s">
        <v>72</v>
      </c>
      <c r="C4" s="34" t="s">
        <v>111</v>
      </c>
      <c r="D4" s="160"/>
      <c r="E4" s="160"/>
      <c r="F4" s="146"/>
    </row>
    <row r="5" ht="33.15" customHeight="true" spans="1:6">
      <c r="A5" s="161"/>
      <c r="B5" s="35"/>
      <c r="C5" s="162" t="s">
        <v>22</v>
      </c>
      <c r="D5" s="157">
        <f t="shared" ref="D5:D13" si="0">SUM(E5:F5)</f>
        <v>28347582</v>
      </c>
      <c r="E5" s="157">
        <f>SUM(E6:E21)</f>
        <v>1363282</v>
      </c>
      <c r="F5" s="150">
        <f>SUM(F6:F38)</f>
        <v>26984300</v>
      </c>
    </row>
    <row r="6" ht="33.15" customHeight="true" spans="1:6">
      <c r="A6" s="163" t="str">
        <f>'一般公共预算财政拨款基本及项目经济分类总表（八）'!A6</f>
        <v>2082801</v>
      </c>
      <c r="B6" s="163" t="str">
        <f>'一般公共预算财政拨款基本及项目经济分类总表（八）'!B6</f>
        <v>行政运行</v>
      </c>
      <c r="C6" s="163" t="str">
        <f>'一般公共预算财政拨款基本及项目经济分类总表（八）'!C6</f>
        <v>基本支出</v>
      </c>
      <c r="D6" s="157">
        <f t="shared" si="0"/>
        <v>1009358</v>
      </c>
      <c r="E6" s="157">
        <f>SUM('一般公共预算财政拨款基本及项目经济分类总表（八）'!E6)</f>
        <v>1009358</v>
      </c>
      <c r="F6" s="150"/>
    </row>
    <row r="7" ht="33.15" customHeight="true" spans="1:6">
      <c r="A7" s="163" t="str">
        <f>'一般公共预算财政拨款基本及项目经济分类总表（八）'!A7</f>
        <v>2080505</v>
      </c>
      <c r="B7" s="163" t="str">
        <f>'一般公共预算财政拨款基本及项目经济分类总表（八）'!B7</f>
        <v>机关事业单位基本养老保险缴费支出</v>
      </c>
      <c r="C7" s="163" t="str">
        <f>'一般公共预算财政拨款基本及项目经济分类总表（八）'!C7</f>
        <v>机关事业单位基本养老       保险缴费</v>
      </c>
      <c r="D7" s="157">
        <f t="shared" si="0"/>
        <v>126454</v>
      </c>
      <c r="E7" s="157">
        <f>SUM('一般公共预算财政拨款基本及项目经济分类总表（八）'!E7)</f>
        <v>126454</v>
      </c>
      <c r="F7" s="150"/>
    </row>
    <row r="8" ht="33.15" customHeight="true" spans="1:6">
      <c r="A8" s="163" t="str">
        <f>'一般公共预算财政拨款基本及项目经济分类总表（八）'!A8</f>
        <v>2080506</v>
      </c>
      <c r="B8" s="163" t="str">
        <f>'一般公共预算财政拨款基本及项目经济分类总表（八）'!B8</f>
        <v>机关事业单位职业年金缴费支出</v>
      </c>
      <c r="C8" s="163" t="str">
        <f>'一般公共预算财政拨款基本及项目经济分类总表（八）'!C8</f>
        <v>职业年金缴费</v>
      </c>
      <c r="D8" s="157">
        <f t="shared" si="0"/>
        <v>79000</v>
      </c>
      <c r="E8" s="157">
        <f>SUM('一般公共预算财政拨款基本及项目经济分类总表（八）'!E8)</f>
        <v>79000</v>
      </c>
      <c r="F8" s="150"/>
    </row>
    <row r="9" ht="33.15" customHeight="true" spans="1:6">
      <c r="A9" s="163" t="str">
        <f>'一般公共预算财政拨款基本及项目经济分类总表（八）'!A9</f>
        <v>2089999</v>
      </c>
      <c r="B9" s="163" t="str">
        <f>'一般公共预算财政拨款基本及项目经济分类总表（八）'!B9</f>
        <v>其他社会保障和就业支出</v>
      </c>
      <c r="C9" s="163" t="str">
        <f>'一般公共预算财政拨款基本及项目经济分类总表（八）'!C9</f>
        <v>失业、工伤保险缴费</v>
      </c>
      <c r="D9" s="157">
        <f t="shared" si="0"/>
        <v>5017</v>
      </c>
      <c r="E9" s="157">
        <f>SUM('一般公共预算财政拨款基本及项目经济分类总表（八）'!E9)</f>
        <v>5017</v>
      </c>
      <c r="F9" s="150"/>
    </row>
    <row r="10" ht="33.15" customHeight="true" spans="1:6">
      <c r="A10" s="163" t="str">
        <f>'一般公共预算财政拨款基本及项目经济分类总表（八）'!A10</f>
        <v>2101101</v>
      </c>
      <c r="B10" s="163" t="str">
        <f>'一般公共预算财政拨款基本及项目经济分类总表（八）'!B10</f>
        <v>行政单位医疗</v>
      </c>
      <c r="C10" s="163" t="str">
        <f>'一般公共预算财政拨款基本及项目经济分类总表（八）'!C10</f>
        <v>职工基本医疗保险缴费</v>
      </c>
      <c r="D10" s="157">
        <f t="shared" si="0"/>
        <v>51371</v>
      </c>
      <c r="E10" s="157">
        <f>SUM('一般公共预算财政拨款基本及项目经济分类总表（八）'!E10)</f>
        <v>51371</v>
      </c>
      <c r="F10" s="150"/>
    </row>
    <row r="11" ht="33.15" customHeight="true" spans="1:6">
      <c r="A11" s="163" t="str">
        <f>'一般公共预算财政拨款基本及项目经济分类总表（八）'!A11</f>
        <v>2210201</v>
      </c>
      <c r="B11" s="163" t="str">
        <f>'一般公共预算财政拨款基本及项目经济分类总表（八）'!B11</f>
        <v>住房公积金</v>
      </c>
      <c r="C11" s="163" t="str">
        <f>'一般公共预算财政拨款基本及项目经济分类总表（八）'!C11</f>
        <v>住房公积金</v>
      </c>
      <c r="D11" s="157">
        <f t="shared" si="0"/>
        <v>92082</v>
      </c>
      <c r="E11" s="157">
        <f>SUM('一般公共预算财政拨款基本及项目经济分类总表（八）'!E11)</f>
        <v>92082</v>
      </c>
      <c r="F11" s="150"/>
    </row>
    <row r="12" ht="33.15" customHeight="true" spans="1:6">
      <c r="A12" s="163">
        <f>'一般公共预算财政拨款基本及项目经济分类总表（八）'!A12</f>
        <v>2080899</v>
      </c>
      <c r="B12" s="163" t="str">
        <f>'一般公共预算财政拨款基本及项目经济分类总表（八）'!B12</f>
        <v>其他优抚支出</v>
      </c>
      <c r="C12" s="163" t="str">
        <f>'一般公共预算财政拨款基本及项目经济分类总表（八）'!C12</f>
        <v>遗属及其他优抚人员支出</v>
      </c>
      <c r="D12" s="157">
        <f t="shared" si="0"/>
        <v>14000</v>
      </c>
      <c r="E12" s="157"/>
      <c r="F12" s="150">
        <f>SUM('一般公共预算财政拨款基本及项目经济分类总表（八）'!F12)</f>
        <v>14000</v>
      </c>
    </row>
    <row r="13" ht="33.15" customHeight="true" spans="1:6">
      <c r="A13" s="163" t="str">
        <f>'一般公共预算财政拨款基本及项目经济分类总表（八）'!A13</f>
        <v>2082802</v>
      </c>
      <c r="B13" s="163" t="str">
        <f>'一般公共预算财政拨款基本及项目经济分类总表（八）'!B13</f>
        <v>一般行政管理事务</v>
      </c>
      <c r="C13" s="163" t="str">
        <f>'一般公共预算财政拨款基本及项目经济分类总表（八）'!C13</f>
        <v>光荣院运行费用</v>
      </c>
      <c r="D13" s="157">
        <f t="shared" si="0"/>
        <v>50000</v>
      </c>
      <c r="E13" s="157">
        <f>SUM('一般公共预算财政拨款基本及项目经济分类总表（八）'!E13)</f>
        <v>0</v>
      </c>
      <c r="F13" s="150">
        <f>SUM('一般公共预算财政拨款基本及项目经济分类总表（八）'!F13)</f>
        <v>50000</v>
      </c>
    </row>
    <row r="14" ht="33.15" customHeight="true" spans="1:6">
      <c r="A14" s="163" t="str">
        <f>'一般公共预算财政拨款基本及项目经济分类总表（八）'!A14</f>
        <v>2082802</v>
      </c>
      <c r="B14" s="163" t="str">
        <f>'一般公共预算财政拨款基本及项目经济分类总表（八）'!B14</f>
        <v>一般行政管理事务</v>
      </c>
      <c r="C14" s="163" t="str">
        <f>'一般公共预算财政拨款基本及项目经济分类总表（八）'!C14</f>
        <v>涉军人员信访工作经费</v>
      </c>
      <c r="D14" s="157">
        <f t="shared" ref="D14:D34" si="1">SUM(E14:F14)</f>
        <v>50000</v>
      </c>
      <c r="E14" s="157">
        <f>SUM('一般公共预算财政拨款基本及项目经济分类总表（八）'!E14)</f>
        <v>0</v>
      </c>
      <c r="F14" s="150">
        <f>SUM('一般公共预算财政拨款基本及项目经济分类总表（八）'!F14)</f>
        <v>50000</v>
      </c>
    </row>
    <row r="15" ht="33.15" customHeight="true" spans="1:6">
      <c r="A15" s="163" t="str">
        <f>'一般公共预算财政拨款基本及项目经济分类总表（八）'!A15</f>
        <v>2082802</v>
      </c>
      <c r="B15" s="163" t="str">
        <f>'一般公共预算财政拨款基本及项目经济分类总表（八）'!B15</f>
        <v>一般行政管理事务</v>
      </c>
      <c r="C15" s="163" t="str">
        <f>'一般公共预算财政拨款基本及项目经济分类总表（八）'!C15</f>
        <v>退役军人管理事务项目</v>
      </c>
      <c r="D15" s="157">
        <f t="shared" si="1"/>
        <v>150000</v>
      </c>
      <c r="E15" s="157">
        <f>SUM('一般公共预算财政拨款基本及项目经济分类总表（八）'!E15)</f>
        <v>0</v>
      </c>
      <c r="F15" s="150">
        <f>SUM('一般公共预算财政拨款基本及项目经济分类总表（八）'!F15)</f>
        <v>150000</v>
      </c>
    </row>
    <row r="16" ht="33.15" customHeight="true" spans="1:6">
      <c r="A16" s="163" t="str">
        <f>'一般公共预算财政拨款基本及项目经济分类总表（八）'!A16</f>
        <v>2082802</v>
      </c>
      <c r="B16" s="163" t="str">
        <f>'一般公共预算财政拨款基本及项目经济分类总表（八）'!B16</f>
        <v>一般行政管理事务</v>
      </c>
      <c r="C16" s="163" t="str">
        <f>'一般公共预算财政拨款基本及项目经济分类总表（八）'!C16</f>
        <v>退役军人服务中心(站)运行费</v>
      </c>
      <c r="D16" s="157">
        <f t="shared" si="1"/>
        <v>200000</v>
      </c>
      <c r="E16" s="157"/>
      <c r="F16" s="150">
        <f>SUM('一般公共预算财政拨款基本及项目经济分类总表（八）'!F16)</f>
        <v>200000</v>
      </c>
    </row>
    <row r="17" ht="33.15" customHeight="true" spans="1:6">
      <c r="A17" s="163" t="str">
        <f>'一般公共预算财政拨款基本及项目经济分类总表（八）'!A17</f>
        <v>2080808</v>
      </c>
      <c r="B17" s="163" t="str">
        <f>'一般公共预算财政拨款基本及项目经济分类总表（八）'!B17</f>
        <v>烈士纪念设施管理维护</v>
      </c>
      <c r="C17" s="163" t="str">
        <f>'一般公共预算财政拨款基本及项目经济分类总表（八）'!C17</f>
        <v>烈士纪念设施维修管理项目</v>
      </c>
      <c r="D17" s="157">
        <f t="shared" si="1"/>
        <v>200000</v>
      </c>
      <c r="E17" s="157">
        <f>SUM('一般公共预算财政拨款基本及项目经济分类总表（八）'!E16)</f>
        <v>0</v>
      </c>
      <c r="F17" s="150">
        <f>SUM('一般公共预算财政拨款基本及项目经济分类总表（八）'!F17)</f>
        <v>200000</v>
      </c>
    </row>
    <row r="18" ht="33.15" customHeight="true" spans="1:6">
      <c r="A18" s="163" t="str">
        <f>'一般公共预算财政拨款基本及项目经济分类总表（八）'!A18</f>
        <v>2080899</v>
      </c>
      <c r="B18" s="163" t="str">
        <f>'一般公共预算财政拨款基本及项目经济分类总表（八）'!B18</f>
        <v>其他优抚支出</v>
      </c>
      <c r="C18" s="163" t="str">
        <f>'一般公共预算财政拨款基本及项目经济分类总表（八）'!C18</f>
        <v>困难退役军人帮扶援助</v>
      </c>
      <c r="D18" s="157">
        <f t="shared" si="1"/>
        <v>100000</v>
      </c>
      <c r="E18" s="157">
        <f>SUM('一般公共预算财政拨款基本及项目经济分类总表（八）'!E17)</f>
        <v>0</v>
      </c>
      <c r="F18" s="150">
        <f>SUM('一般公共预算财政拨款基本及项目经济分类总表（八）'!F18)</f>
        <v>100000</v>
      </c>
    </row>
    <row r="19" ht="33.15" customHeight="true" spans="1:6">
      <c r="A19" s="163" t="str">
        <f>'一般公共预算财政拨款基本及项目经济分类总表（八）'!A19</f>
        <v>2080901</v>
      </c>
      <c r="B19" s="163" t="str">
        <f>'一般公共预算财政拨款基本及项目经济分类总表（八）'!B19</f>
        <v>退役士兵安置</v>
      </c>
      <c r="C19" s="163" t="str">
        <f>'一般公共预算财政拨款基本及项目经济分类总表（八）'!C19</f>
        <v>退役军人自主就业一次性经济补助</v>
      </c>
      <c r="D19" s="157">
        <f t="shared" si="1"/>
        <v>1954800</v>
      </c>
      <c r="E19" s="157">
        <f>SUM('一般公共预算财政拨款基本及项目经济分类总表（八）'!E18)</f>
        <v>0</v>
      </c>
      <c r="F19" s="150">
        <f>SUM('一般公共预算财政拨款基本及项目经济分类总表（八）'!F19)</f>
        <v>1954800</v>
      </c>
    </row>
    <row r="20" ht="33.15" customHeight="true" spans="1:6">
      <c r="A20" s="163" t="str">
        <f>'一般公共预算财政拨款基本及项目经济分类总表（八）'!A20</f>
        <v>2080903</v>
      </c>
      <c r="B20" s="163" t="str">
        <f>'一般公共预算财政拨款基本及项目经济分类总表（八）'!B20</f>
        <v>军队移交政府离退休干部管理机构</v>
      </c>
      <c r="C20" s="163" t="str">
        <f>'一般公共预算财政拨款基本及项目经济分类总表（八）'!C20</f>
        <v>军休机构保障项目</v>
      </c>
      <c r="D20" s="157">
        <f t="shared" si="1"/>
        <v>100000</v>
      </c>
      <c r="E20" s="157">
        <f>SUM('一般公共预算财政拨款基本及项目经济分类总表（八）'!E19)</f>
        <v>0</v>
      </c>
      <c r="F20" s="150">
        <f>SUM('一般公共预算财政拨款基本及项目经济分类总表（八）'!F20)</f>
        <v>100000</v>
      </c>
    </row>
    <row r="21" ht="33.15" customHeight="true" spans="1:6">
      <c r="A21" s="163" t="str">
        <f>'一般公共预算财政拨款基本及项目经济分类总表（八）'!A21</f>
        <v>2080901</v>
      </c>
      <c r="B21" s="163" t="str">
        <f>'一般公共预算财政拨款基本及项目经济分类总表（八）'!B21</f>
        <v>退役士兵安置</v>
      </c>
      <c r="C21" s="163" t="str">
        <f>'一般公共预算财政拨款基本及项目经济分类总表（八）'!C21</f>
        <v>退役士兵待安置期间的生活补助及缴纳社会保险项目</v>
      </c>
      <c r="D21" s="157">
        <f t="shared" si="1"/>
        <v>383300</v>
      </c>
      <c r="E21" s="157">
        <f>SUM('一般公共预算财政拨款基本及项目经济分类总表（八）'!E20)</f>
        <v>0</v>
      </c>
      <c r="F21" s="150">
        <f>SUM('一般公共预算财政拨款基本及项目经济分类总表（八）'!F21)</f>
        <v>383300</v>
      </c>
    </row>
    <row r="22" ht="33.15" customHeight="true" spans="1:6">
      <c r="A22" s="163" t="str">
        <f>'一般公共预算财政拨款基本及项目经济分类总表（八）'!A22</f>
        <v>2080905</v>
      </c>
      <c r="B22" s="163" t="str">
        <f>'一般公共预算财政拨款基本及项目经济分类总表（八）'!B22</f>
        <v>军队转业干部安置</v>
      </c>
      <c r="C22" s="163" t="str">
        <f>'一般公共预算财政拨款基本及项目经济分类总表（八）'!C22</f>
        <v>军队转业干部待遇保障项目</v>
      </c>
      <c r="D22" s="157">
        <f t="shared" si="1"/>
        <v>2600000</v>
      </c>
      <c r="E22" s="157">
        <f>SUM('一般公共预算财政拨款基本及项目经济分类总表（八）'!E21)</f>
        <v>0</v>
      </c>
      <c r="F22" s="150">
        <f>SUM('一般公共预算财政拨款基本及项目经济分类总表（八）'!F22)</f>
        <v>2600000</v>
      </c>
    </row>
    <row r="23" ht="33.15" customHeight="true" spans="1:6">
      <c r="A23" s="163" t="str">
        <f>'一般公共预算财政拨款基本及项目经济分类总表（八）'!A23</f>
        <v>2080805</v>
      </c>
      <c r="B23" s="163" t="str">
        <f>'一般公共预算财政拨款基本及项目经济分类总表（八）'!B23</f>
        <v>义务兵优待</v>
      </c>
      <c r="C23" s="163" t="str">
        <f>'一般公共预算财政拨款基本及项目经济分类总表（八）'!C23</f>
        <v>义务兵优待金</v>
      </c>
      <c r="D23" s="157">
        <f t="shared" si="1"/>
        <v>8520000</v>
      </c>
      <c r="E23" s="157">
        <f>SUM('一般公共预算财政拨款基本及项目经济分类总表（八）'!E22)</f>
        <v>0</v>
      </c>
      <c r="F23" s="150">
        <f>SUM('一般公共预算财政拨款基本及项目经济分类总表（八）'!F23)</f>
        <v>8520000</v>
      </c>
    </row>
    <row r="24" ht="33.15" customHeight="true" spans="1:6">
      <c r="A24" s="163" t="str">
        <f>'一般公共预算财政拨款基本及项目经济分类总表（八）'!A24</f>
        <v>2082899</v>
      </c>
      <c r="B24" s="163" t="str">
        <f>'一般公共预算财政拨款基本及项目经济分类总表（八）'!B24</f>
        <v>其他退役军人事务管理支出</v>
      </c>
      <c r="C24" s="163" t="str">
        <f>'一般公共预算财政拨款基本及项目经济分类总表（八）'!C24</f>
        <v>役前慰问及公祭活动项目</v>
      </c>
      <c r="D24" s="157">
        <f t="shared" si="1"/>
        <v>100000</v>
      </c>
      <c r="E24" s="157">
        <f>SUM('一般公共预算财政拨款基本及项目经济分类总表（八）'!E23)</f>
        <v>0</v>
      </c>
      <c r="F24" s="150">
        <f>SUM('一般公共预算财政拨款基本及项目经济分类总表（八）'!F24)</f>
        <v>100000</v>
      </c>
    </row>
    <row r="25" ht="33.15" customHeight="true" spans="1:6">
      <c r="A25" s="163" t="str">
        <f>'一般公共预算财政拨款基本及项目经济分类总表（八）'!A25</f>
        <v>2101499</v>
      </c>
      <c r="B25" s="163" t="str">
        <f>'一般公共预算财政拨款基本及项目经济分类总表（八）'!B25</f>
        <v>其他优抚对象医疗支出</v>
      </c>
      <c r="C25" s="163" t="str">
        <f>'一般公共预算财政拨款基本及项目经济分类总表（八）'!C25</f>
        <v>重点优抚对象医疗保障项目</v>
      </c>
      <c r="D25" s="157">
        <f t="shared" si="1"/>
        <v>750000</v>
      </c>
      <c r="E25" s="157">
        <f>SUM('一般公共预算财政拨款基本及项目经济分类总表（八）'!E24)</f>
        <v>0</v>
      </c>
      <c r="F25" s="150">
        <f>SUM('一般公共预算财政拨款基本及项目经济分类总表（八）'!F25)</f>
        <v>750000</v>
      </c>
    </row>
    <row r="26" ht="33.15" customHeight="true" spans="1:6">
      <c r="A26" s="163" t="str">
        <f>'一般公共预算财政拨款基本及项目经济分类总表（八）'!A26</f>
        <v>2080899</v>
      </c>
      <c r="B26" s="163" t="str">
        <f>'一般公共预算财政拨款基本及项目经济分类总表（八）'!B26</f>
        <v>其他优抚支出</v>
      </c>
      <c r="C26" s="163" t="str">
        <f>'一般公共预算财政拨款基本及项目经济分类总表（八）'!C26</f>
        <v>部分退役士兵社保缴纳补助</v>
      </c>
      <c r="D26" s="157">
        <f t="shared" si="1"/>
        <v>562200</v>
      </c>
      <c r="E26" s="157">
        <f>SUM('一般公共预算财政拨款基本及项目经济分类总表（八）'!E25)</f>
        <v>0</v>
      </c>
      <c r="F26" s="150">
        <f>SUM('一般公共预算财政拨款基本及项目经济分类总表（八）'!F26)</f>
        <v>562200</v>
      </c>
    </row>
    <row r="27" ht="33.15" customHeight="true" spans="1:6">
      <c r="A27" s="163" t="str">
        <f>'一般公共预算财政拨款基本及项目经济分类总表（八）'!A27</f>
        <v>2080899</v>
      </c>
      <c r="B27" s="163" t="str">
        <f>'一般公共预算财政拨款基本及项目经济分类总表（八）'!B27</f>
        <v>其他优抚支出</v>
      </c>
      <c r="C27" s="163" t="str">
        <f>'一般公共预算财政拨款基本及项目经济分类总表（八）'!C27</f>
        <v>春节慰问费用</v>
      </c>
      <c r="D27" s="157">
        <f t="shared" si="1"/>
        <v>1000000</v>
      </c>
      <c r="E27" s="157">
        <f>SUM('一般公共预算财政拨款基本及项目经济分类总表（八）'!E26)</f>
        <v>0</v>
      </c>
      <c r="F27" s="150">
        <f>SUM('一般公共预算财政拨款基本及项目经济分类总表（八）'!F27)</f>
        <v>1000000</v>
      </c>
    </row>
    <row r="28" ht="33.15" customHeight="true" spans="1:6">
      <c r="A28" s="163" t="str">
        <f>'一般公共预算财政拨款基本及项目经济分类总表（八）'!A28</f>
        <v>2080899</v>
      </c>
      <c r="B28" s="163" t="str">
        <f>'一般公共预算财政拨款基本及项目经济分类总表（八）'!B28</f>
        <v>其他优抚支出</v>
      </c>
      <c r="C28" s="163" t="str">
        <f>'一般公共预算财政拨款基本及项目经济分类总表（八）'!C28</f>
        <v>八一慰问项目</v>
      </c>
      <c r="D28" s="157">
        <f t="shared" si="1"/>
        <v>1000000</v>
      </c>
      <c r="E28" s="157">
        <f>SUM('一般公共预算财政拨款基本及项目经济分类总表（八）'!E27)</f>
        <v>0</v>
      </c>
      <c r="F28" s="150">
        <f>SUM('一般公共预算财政拨款基本及项目经济分类总表（八）'!F28)</f>
        <v>1000000</v>
      </c>
    </row>
    <row r="29" ht="33.15" customHeight="true" spans="1:6">
      <c r="A29" s="163" t="str">
        <f>'一般公共预算财政拨款基本及项目经济分类总表（八）'!A29</f>
        <v>2080899</v>
      </c>
      <c r="B29" s="163" t="str">
        <f>'一般公共预算财政拨款基本及项目经济分类总表（八）'!B29</f>
        <v>其他优抚支出</v>
      </c>
      <c r="C29" s="163" t="str">
        <f>'一般公共预算财政拨款基本及项目经济分类总表（八）'!C29</f>
        <v>优抚对象生活抚恤</v>
      </c>
      <c r="D29" s="157">
        <f t="shared" si="1"/>
        <v>8000000</v>
      </c>
      <c r="E29" s="157">
        <f>SUM('一般公共预算财政拨款基本及项目经济分类总表（八）'!E28)</f>
        <v>0</v>
      </c>
      <c r="F29" s="150">
        <f>SUM('一般公共预算财政拨款基本及项目经济分类总表（八）'!F29)</f>
        <v>8000000</v>
      </c>
    </row>
    <row r="30" ht="33.15" customHeight="true" spans="1:6">
      <c r="A30" s="163" t="str">
        <f>'一般公共预算财政拨款基本及项目经济分类总表（八）'!A30</f>
        <v>2080999</v>
      </c>
      <c r="B30" s="163" t="str">
        <f>'一般公共预算财政拨款基本及项目经济分类总表（八）'!B30</f>
        <v>其他退役安置支出</v>
      </c>
      <c r="C30" s="163" t="str">
        <f>'一般公共预算财政拨款基本及项目经济分类总表（八）'!C30</f>
        <v>部分退役军人服务管理项目</v>
      </c>
      <c r="D30" s="157">
        <f t="shared" si="1"/>
        <v>1250000</v>
      </c>
      <c r="E30" s="157">
        <f>SUM('一般公共预算财政拨款基本及项目经济分类总表（八）'!E29)</f>
        <v>0</v>
      </c>
      <c r="F30" s="150">
        <f>SUM('一般公共预算财政拨款基本及项目经济分类总表（八）'!F30)</f>
        <v>1250000</v>
      </c>
    </row>
    <row r="31" ht="33.15" customHeight="true" spans="1:6">
      <c r="A31" s="163"/>
      <c r="B31" s="163"/>
      <c r="C31" s="163"/>
      <c r="D31" s="157"/>
      <c r="E31" s="157"/>
      <c r="F31" s="150"/>
    </row>
    <row r="32" ht="33.15" customHeight="true" spans="1:6">
      <c r="A32" s="163"/>
      <c r="B32" s="163"/>
      <c r="C32" s="163"/>
      <c r="D32" s="157"/>
      <c r="E32" s="157"/>
      <c r="F32" s="150"/>
    </row>
    <row r="33" ht="33.15" customHeight="true" spans="1:6">
      <c r="A33" s="163"/>
      <c r="B33" s="163"/>
      <c r="C33" s="163"/>
      <c r="D33" s="157"/>
      <c r="E33" s="157"/>
      <c r="F33" s="150"/>
    </row>
    <row r="34" ht="33.15" customHeight="true" spans="1:6">
      <c r="A34" s="163"/>
      <c r="B34" s="163"/>
      <c r="C34" s="163"/>
      <c r="D34" s="157"/>
      <c r="E34" s="157"/>
      <c r="F34" s="150"/>
    </row>
    <row r="35" ht="33.15" customHeight="true" spans="1:6">
      <c r="A35" s="163"/>
      <c r="B35" s="163"/>
      <c r="C35" s="163"/>
      <c r="D35" s="157"/>
      <c r="E35" s="157"/>
      <c r="F35" s="150"/>
    </row>
    <row r="36" ht="33.15" customHeight="true" spans="1:6">
      <c r="A36" s="163"/>
      <c r="B36" s="163"/>
      <c r="C36" s="163"/>
      <c r="D36" s="157"/>
      <c r="E36" s="157"/>
      <c r="F36" s="150"/>
    </row>
    <row r="37" ht="33.15" customHeight="true" spans="1:6">
      <c r="A37" s="163"/>
      <c r="B37" s="163"/>
      <c r="C37" s="163"/>
      <c r="D37" s="157"/>
      <c r="E37" s="157"/>
      <c r="F37" s="150"/>
    </row>
    <row r="38" ht="33.15" customHeight="true" spans="1:6">
      <c r="A38" s="163">
        <f>'一般公共预算财政拨款基本及项目经济分类总表（八）'!A31</f>
        <v>0</v>
      </c>
      <c r="B38" s="163">
        <f>'一般公共预算财政拨款基本及项目经济分类总表（八）'!B31</f>
        <v>0</v>
      </c>
      <c r="C38" s="163">
        <f>'一般公共预算财政拨款基本及项目经济分类总表（八）'!C31</f>
        <v>0</v>
      </c>
      <c r="D38" s="157">
        <f>SUM(E38:F38)</f>
        <v>0</v>
      </c>
      <c r="E38" s="157">
        <f>SUM('一般公共预算财政拨款基本及项目经济分类总表（八）'!E30)</f>
        <v>0</v>
      </c>
      <c r="F38" s="150">
        <f>SUM('一般公共预算财政拨款基本及项目经济分类总表（八）'!F31)</f>
        <v>0</v>
      </c>
    </row>
  </sheetData>
  <mergeCells count="6">
    <mergeCell ref="A1:F1"/>
    <mergeCell ref="A2:D2"/>
    <mergeCell ref="A3:C3"/>
    <mergeCell ref="D3:D4"/>
    <mergeCell ref="E3:E4"/>
    <mergeCell ref="F3:F4"/>
  </mergeCells>
  <printOptions horizontalCentered="true" verticalCentered="true"/>
  <pageMargins left="0.904861111111111" right="0.904861111111111" top="1.02361111111111" bottom="0.944444444444444" header="0.511805555555556" footer="0.511805555555556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topLeftCell="A4" workbookViewId="0">
      <selection activeCell="I25" sqref="I25"/>
    </sheetView>
  </sheetViews>
  <sheetFormatPr defaultColWidth="9.12222222222222" defaultRowHeight="12.75" customHeight="true"/>
  <cols>
    <col min="1" max="1" width="17.3777777777778" customWidth="true"/>
    <col min="2" max="2" width="14.1222222222222" customWidth="true"/>
    <col min="3" max="3" width="30.8777777777778" customWidth="true"/>
    <col min="4" max="4" width="12.5" customWidth="true"/>
    <col min="5" max="5" width="13.6222222222222" customWidth="true"/>
    <col min="6" max="6" width="11.8777777777778" customWidth="true"/>
  </cols>
  <sheetData>
    <row r="1" ht="25.05" customHeight="true" spans="1:6">
      <c r="A1" s="43" t="s">
        <v>112</v>
      </c>
      <c r="B1" s="43"/>
      <c r="C1" s="43"/>
      <c r="D1" s="43"/>
      <c r="E1" s="43"/>
      <c r="F1" s="43"/>
    </row>
    <row r="2" ht="22.05" customHeight="true" spans="1:6">
      <c r="A2" s="63" t="str">
        <f>(部门基本情况表!A2)</f>
        <v>编报单位：万荣县退役军人事务局</v>
      </c>
      <c r="B2" s="63"/>
      <c r="C2" s="63"/>
      <c r="F2" s="32" t="s">
        <v>24</v>
      </c>
    </row>
    <row r="3" ht="17.55" customHeight="true" spans="1:6">
      <c r="A3" s="143" t="s">
        <v>113</v>
      </c>
      <c r="B3" s="144"/>
      <c r="C3" s="145" t="s">
        <v>114</v>
      </c>
      <c r="D3" s="139"/>
      <c r="E3" s="139"/>
      <c r="F3" s="64"/>
    </row>
    <row r="4" ht="17.55" customHeight="true" spans="1:6">
      <c r="A4" s="65" t="s">
        <v>115</v>
      </c>
      <c r="B4" s="69" t="s">
        <v>116</v>
      </c>
      <c r="C4" s="65" t="s">
        <v>117</v>
      </c>
      <c r="D4" s="145" t="s">
        <v>118</v>
      </c>
      <c r="E4" s="139"/>
      <c r="F4" s="64"/>
    </row>
    <row r="5" ht="24" customHeight="true" spans="1:6">
      <c r="A5" s="65"/>
      <c r="B5" s="146"/>
      <c r="C5" s="65"/>
      <c r="D5" s="20" t="s">
        <v>119</v>
      </c>
      <c r="E5" s="20" t="s">
        <v>68</v>
      </c>
      <c r="F5" s="12" t="s">
        <v>120</v>
      </c>
    </row>
    <row r="6" ht="20.25" customHeight="true" spans="1:6">
      <c r="A6" s="147" t="s">
        <v>29</v>
      </c>
      <c r="B6" s="148">
        <f>SUM(B7:B8)</f>
        <v>28347582</v>
      </c>
      <c r="C6" s="149" t="s">
        <v>30</v>
      </c>
      <c r="D6" s="150">
        <f>SUM(E6:F6)</f>
        <v>0</v>
      </c>
      <c r="E6" s="150"/>
      <c r="F6" s="148">
        <v>0</v>
      </c>
    </row>
    <row r="7" ht="25.5" customHeight="true" spans="1:7">
      <c r="A7" s="151" t="s">
        <v>31</v>
      </c>
      <c r="B7" s="150">
        <f>SUM('一般公共预算财政拨款支出表（六）'!D5)</f>
        <v>28347582</v>
      </c>
      <c r="C7" s="149" t="s">
        <v>32</v>
      </c>
      <c r="D7" s="150">
        <f t="shared" ref="D7:D33" si="0">SUM(E7:F7)</f>
        <v>0</v>
      </c>
      <c r="E7" s="157"/>
      <c r="F7" s="150">
        <v>0</v>
      </c>
      <c r="G7" s="42"/>
    </row>
    <row r="8" ht="25.5" customHeight="true" spans="1:7">
      <c r="A8" s="151" t="s">
        <v>121</v>
      </c>
      <c r="B8" s="152">
        <f>SUM('纳入财政专户管理的事业收入支出表（五）'!D5)</f>
        <v>0</v>
      </c>
      <c r="C8" s="149" t="s">
        <v>34</v>
      </c>
      <c r="D8" s="150">
        <f t="shared" si="0"/>
        <v>0</v>
      </c>
      <c r="E8" s="158"/>
      <c r="F8" s="159">
        <v>0</v>
      </c>
      <c r="G8" s="42"/>
    </row>
    <row r="9" ht="19.95" customHeight="true" spans="1:8">
      <c r="A9" s="147" t="s">
        <v>35</v>
      </c>
      <c r="B9" s="153">
        <f>SUM('政府性基金预算支出表（十）'!C5)</f>
        <v>0</v>
      </c>
      <c r="C9" s="149" t="s">
        <v>36</v>
      </c>
      <c r="D9" s="150">
        <f t="shared" si="0"/>
        <v>0</v>
      </c>
      <c r="E9" s="150"/>
      <c r="F9" s="150">
        <v>0</v>
      </c>
      <c r="G9" s="42"/>
      <c r="H9" s="42"/>
    </row>
    <row r="10" ht="19.95" customHeight="true" spans="1:8">
      <c r="A10" s="73"/>
      <c r="B10" s="153"/>
      <c r="C10" s="149" t="s">
        <v>38</v>
      </c>
      <c r="D10" s="150"/>
      <c r="E10" s="150"/>
      <c r="F10" s="150">
        <v>0</v>
      </c>
      <c r="G10" s="42"/>
      <c r="H10" s="42"/>
    </row>
    <row r="11" ht="19.95" customHeight="true" spans="1:9">
      <c r="A11" s="73"/>
      <c r="B11" s="153"/>
      <c r="C11" s="149" t="s">
        <v>40</v>
      </c>
      <c r="D11" s="150">
        <f t="shared" si="0"/>
        <v>0</v>
      </c>
      <c r="E11" s="150"/>
      <c r="F11" s="150">
        <v>0</v>
      </c>
      <c r="G11" s="42"/>
      <c r="H11" s="42"/>
      <c r="I11" s="42"/>
    </row>
    <row r="12" ht="19.95" customHeight="true" spans="1:10">
      <c r="A12" s="73"/>
      <c r="B12" s="154"/>
      <c r="C12" s="39" t="s">
        <v>41</v>
      </c>
      <c r="D12" s="150">
        <f t="shared" si="0"/>
        <v>0</v>
      </c>
      <c r="E12" s="150"/>
      <c r="F12" s="150">
        <v>0</v>
      </c>
      <c r="G12" s="42"/>
      <c r="H12" s="42"/>
      <c r="I12" s="42"/>
      <c r="J12" s="42"/>
    </row>
    <row r="13" ht="19.95" customHeight="true" spans="1:10">
      <c r="A13" s="73"/>
      <c r="B13" s="154"/>
      <c r="C13" s="149" t="s">
        <v>42</v>
      </c>
      <c r="D13" s="150">
        <f t="shared" si="0"/>
        <v>27454129</v>
      </c>
      <c r="E13" s="158">
        <v>27454129</v>
      </c>
      <c r="F13" s="150">
        <v>0</v>
      </c>
      <c r="G13" s="42"/>
      <c r="H13" s="42"/>
      <c r="I13" s="42"/>
      <c r="J13" s="42"/>
    </row>
    <row r="14" ht="19.95" customHeight="true" spans="1:9">
      <c r="A14" s="73"/>
      <c r="B14" s="154"/>
      <c r="C14" s="149" t="s">
        <v>43</v>
      </c>
      <c r="D14" s="150">
        <f t="shared" si="0"/>
        <v>0</v>
      </c>
      <c r="E14" s="150"/>
      <c r="F14" s="150">
        <v>0</v>
      </c>
      <c r="G14" s="42"/>
      <c r="H14" s="42"/>
      <c r="I14" s="42"/>
    </row>
    <row r="15" ht="19.95" customHeight="true" spans="1:10">
      <c r="A15" s="73"/>
      <c r="B15" s="154"/>
      <c r="C15" s="39" t="s">
        <v>44</v>
      </c>
      <c r="D15" s="150">
        <f t="shared" si="0"/>
        <v>801371</v>
      </c>
      <c r="E15" s="150">
        <v>801371</v>
      </c>
      <c r="F15" s="150">
        <v>0</v>
      </c>
      <c r="G15" s="42"/>
      <c r="H15" s="42"/>
      <c r="I15" s="42"/>
      <c r="J15" s="42"/>
    </row>
    <row r="16" ht="19.95" customHeight="true" spans="1:8">
      <c r="A16" s="73"/>
      <c r="B16" s="154"/>
      <c r="C16" s="149" t="s">
        <v>45</v>
      </c>
      <c r="D16" s="150">
        <f t="shared" si="0"/>
        <v>0</v>
      </c>
      <c r="E16" s="150"/>
      <c r="F16" s="150">
        <v>0</v>
      </c>
      <c r="G16" s="42"/>
      <c r="H16" s="42"/>
    </row>
    <row r="17" ht="19.95" customHeight="true" spans="1:10">
      <c r="A17" s="73"/>
      <c r="B17" s="154"/>
      <c r="C17" s="149" t="s">
        <v>46</v>
      </c>
      <c r="D17" s="150">
        <f t="shared" si="0"/>
        <v>0</v>
      </c>
      <c r="E17" s="150"/>
      <c r="F17" s="150">
        <v>0</v>
      </c>
      <c r="G17" s="42"/>
      <c r="H17" s="42"/>
      <c r="I17" s="42"/>
      <c r="J17" s="42"/>
    </row>
    <row r="18" ht="19.95" customHeight="true" spans="1:10">
      <c r="A18" s="73"/>
      <c r="B18" s="154"/>
      <c r="C18" s="149" t="s">
        <v>47</v>
      </c>
      <c r="D18" s="150">
        <f t="shared" si="0"/>
        <v>0</v>
      </c>
      <c r="E18" s="150"/>
      <c r="F18" s="150">
        <v>0</v>
      </c>
      <c r="G18" s="42"/>
      <c r="H18" s="42"/>
      <c r="I18" s="42"/>
      <c r="J18" s="42"/>
    </row>
    <row r="19" ht="19.95" customHeight="true" spans="1:14">
      <c r="A19" s="73"/>
      <c r="B19" s="154"/>
      <c r="C19" s="149" t="s">
        <v>48</v>
      </c>
      <c r="D19" s="150">
        <f t="shared" si="0"/>
        <v>0</v>
      </c>
      <c r="E19" s="150"/>
      <c r="F19" s="150">
        <v>0</v>
      </c>
      <c r="G19" s="42"/>
      <c r="H19" s="42"/>
      <c r="I19" s="42"/>
      <c r="J19" s="42"/>
      <c r="K19" s="42"/>
      <c r="L19" s="42"/>
      <c r="N19" s="42"/>
    </row>
    <row r="20" ht="19.95" customHeight="true" spans="1:14">
      <c r="A20" s="73"/>
      <c r="B20" s="154"/>
      <c r="C20" s="149" t="s">
        <v>49</v>
      </c>
      <c r="D20" s="150">
        <f t="shared" si="0"/>
        <v>0</v>
      </c>
      <c r="E20" s="150"/>
      <c r="F20" s="150">
        <v>0</v>
      </c>
      <c r="G20" s="42"/>
      <c r="H20" s="42"/>
      <c r="I20" s="42"/>
      <c r="J20" s="42"/>
      <c r="K20" s="42"/>
      <c r="L20" s="42"/>
      <c r="M20" s="42"/>
      <c r="N20" s="42"/>
    </row>
    <row r="21" ht="19.95" customHeight="true" spans="1:13">
      <c r="A21" s="73"/>
      <c r="B21" s="154"/>
      <c r="C21" s="149" t="s">
        <v>50</v>
      </c>
      <c r="D21" s="150">
        <f t="shared" si="0"/>
        <v>0</v>
      </c>
      <c r="E21" s="150"/>
      <c r="F21" s="150">
        <v>0</v>
      </c>
      <c r="G21" s="42"/>
      <c r="H21" s="42"/>
      <c r="I21" s="42"/>
      <c r="J21" s="42"/>
      <c r="K21" s="42"/>
      <c r="L21" s="42"/>
      <c r="M21" s="42"/>
    </row>
    <row r="22" ht="19.95" customHeight="true" spans="1:11">
      <c r="A22" s="73"/>
      <c r="B22" s="154"/>
      <c r="C22" s="149" t="s">
        <v>51</v>
      </c>
      <c r="D22" s="150">
        <f t="shared" si="0"/>
        <v>0</v>
      </c>
      <c r="E22" s="150"/>
      <c r="F22" s="150">
        <v>0</v>
      </c>
      <c r="G22" s="42"/>
      <c r="H22" s="42"/>
      <c r="I22" s="42"/>
      <c r="J22" s="42"/>
      <c r="K22" s="42"/>
    </row>
    <row r="23" ht="19.95" customHeight="true" spans="1:8">
      <c r="A23" s="73"/>
      <c r="B23" s="154"/>
      <c r="C23" s="149" t="s">
        <v>52</v>
      </c>
      <c r="D23" s="150">
        <f t="shared" si="0"/>
        <v>0</v>
      </c>
      <c r="E23" s="150"/>
      <c r="F23" s="150">
        <v>0</v>
      </c>
      <c r="G23" s="42"/>
      <c r="H23" s="42"/>
    </row>
    <row r="24" ht="19.95" customHeight="true" spans="1:8">
      <c r="A24" s="73"/>
      <c r="B24" s="154"/>
      <c r="C24" s="39" t="s">
        <v>53</v>
      </c>
      <c r="D24" s="150">
        <f t="shared" si="0"/>
        <v>0</v>
      </c>
      <c r="E24" s="150"/>
      <c r="F24" s="150">
        <v>0</v>
      </c>
      <c r="G24" s="42"/>
      <c r="H24" s="42"/>
    </row>
    <row r="25" ht="19.95" customHeight="true" spans="1:11">
      <c r="A25" s="73"/>
      <c r="B25" s="154"/>
      <c r="C25" s="149" t="s">
        <v>54</v>
      </c>
      <c r="D25" s="150">
        <f t="shared" si="0"/>
        <v>92082</v>
      </c>
      <c r="E25" s="150">
        <v>92082</v>
      </c>
      <c r="F25" s="150">
        <v>0</v>
      </c>
      <c r="G25" s="42"/>
      <c r="H25" s="42"/>
      <c r="I25" s="42"/>
      <c r="J25" s="42"/>
      <c r="K25" s="42"/>
    </row>
    <row r="26" ht="19.95" customHeight="true" spans="1:10">
      <c r="A26" s="73"/>
      <c r="B26" s="154"/>
      <c r="C26" s="149" t="s">
        <v>55</v>
      </c>
      <c r="D26" s="150">
        <f t="shared" si="0"/>
        <v>0</v>
      </c>
      <c r="E26" s="150"/>
      <c r="F26" s="150">
        <v>0</v>
      </c>
      <c r="G26" s="42"/>
      <c r="H26" s="42"/>
      <c r="I26" s="42"/>
      <c r="J26" s="42"/>
    </row>
    <row r="27" ht="19.95" customHeight="true" spans="1:10">
      <c r="A27" s="73"/>
      <c r="B27" s="154"/>
      <c r="C27" s="155" t="s">
        <v>56</v>
      </c>
      <c r="D27" s="150">
        <f t="shared" si="0"/>
        <v>0</v>
      </c>
      <c r="E27" s="150"/>
      <c r="F27" s="150">
        <v>0</v>
      </c>
      <c r="G27" s="42"/>
      <c r="H27" s="42"/>
      <c r="I27" s="42"/>
      <c r="J27" s="42"/>
    </row>
    <row r="28" ht="19.95" customHeight="true" spans="1:10">
      <c r="A28" s="73"/>
      <c r="B28" s="154"/>
      <c r="C28" s="149" t="s">
        <v>57</v>
      </c>
      <c r="D28" s="150">
        <f t="shared" si="0"/>
        <v>0</v>
      </c>
      <c r="E28" s="150"/>
      <c r="F28" s="150">
        <v>0</v>
      </c>
      <c r="G28" s="42"/>
      <c r="J28" s="42"/>
    </row>
    <row r="29" ht="19.95" customHeight="true" spans="1:9">
      <c r="A29" s="73"/>
      <c r="B29" s="154"/>
      <c r="C29" s="149" t="s">
        <v>58</v>
      </c>
      <c r="D29" s="150">
        <f t="shared" si="0"/>
        <v>0</v>
      </c>
      <c r="E29" s="150">
        <v>0</v>
      </c>
      <c r="F29" s="150">
        <v>0</v>
      </c>
      <c r="G29" s="42"/>
      <c r="H29" s="42"/>
      <c r="I29" s="42"/>
    </row>
    <row r="30" ht="19.95" customHeight="true" spans="1:12">
      <c r="A30" s="73"/>
      <c r="B30" s="154"/>
      <c r="C30" s="149" t="s">
        <v>59</v>
      </c>
      <c r="D30" s="150">
        <f t="shared" si="0"/>
        <v>0</v>
      </c>
      <c r="E30" s="150">
        <v>0</v>
      </c>
      <c r="F30" s="150">
        <v>0</v>
      </c>
      <c r="G30" s="42"/>
      <c r="H30" s="42"/>
      <c r="I30" s="42"/>
      <c r="J30" s="42"/>
      <c r="K30" s="42"/>
      <c r="L30" s="42"/>
    </row>
    <row r="31" ht="19.95" customHeight="true" spans="1:11">
      <c r="A31" s="73"/>
      <c r="B31" s="154"/>
      <c r="C31" s="149" t="s">
        <v>60</v>
      </c>
      <c r="D31" s="150">
        <f t="shared" si="0"/>
        <v>0</v>
      </c>
      <c r="E31" s="150">
        <v>0</v>
      </c>
      <c r="F31" s="150">
        <v>0</v>
      </c>
      <c r="G31" s="42"/>
      <c r="H31" s="42"/>
      <c r="I31" s="42"/>
      <c r="J31" s="42"/>
      <c r="K31" s="42"/>
    </row>
    <row r="32" ht="19.95" customHeight="true" spans="1:9">
      <c r="A32" s="73"/>
      <c r="B32" s="154"/>
      <c r="C32" s="155" t="s">
        <v>61</v>
      </c>
      <c r="D32" s="150">
        <f t="shared" si="0"/>
        <v>0</v>
      </c>
      <c r="E32" s="150">
        <v>0</v>
      </c>
      <c r="F32" s="150">
        <v>0</v>
      </c>
      <c r="G32" s="42"/>
      <c r="H32" s="42"/>
      <c r="I32" s="42"/>
    </row>
    <row r="33" ht="19.95" customHeight="true" spans="1:7">
      <c r="A33" s="73"/>
      <c r="B33" s="154"/>
      <c r="C33" s="155" t="s">
        <v>62</v>
      </c>
      <c r="D33" s="150">
        <f t="shared" si="0"/>
        <v>0</v>
      </c>
      <c r="E33" s="150">
        <v>0</v>
      </c>
      <c r="F33" s="150">
        <v>0</v>
      </c>
      <c r="G33" s="42"/>
    </row>
    <row r="34" ht="19.95" customHeight="true" spans="1:6">
      <c r="A34" s="20" t="s">
        <v>63</v>
      </c>
      <c r="B34" s="156">
        <f>SUM(B6,B9)</f>
        <v>28347582</v>
      </c>
      <c r="C34" s="34" t="s">
        <v>64</v>
      </c>
      <c r="D34" s="150">
        <f t="shared" ref="D34:F34" si="1">SUM(D6:D33)</f>
        <v>28347582</v>
      </c>
      <c r="E34" s="150">
        <f t="shared" si="1"/>
        <v>28347582</v>
      </c>
      <c r="F34" s="150">
        <f t="shared" si="1"/>
        <v>0</v>
      </c>
    </row>
    <row r="35" customHeight="true" spans="2:3">
      <c r="B35" s="42"/>
      <c r="C35" s="42"/>
    </row>
    <row r="36" customHeight="true" spans="2:2">
      <c r="B36" s="42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true" verticalCentered="true"/>
  <pageMargins left="0.904861111111111" right="0.904861111111111" top="1.02361111111111" bottom="0.944444444444444" header="0.511805555555556" footer="0.511805555555556"/>
  <pageSetup paperSize="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23"/>
  <sheetViews>
    <sheetView showZeros="0" workbookViewId="0">
      <selection activeCell="E14" sqref="E14"/>
    </sheetView>
  </sheetViews>
  <sheetFormatPr defaultColWidth="9.12222222222222" defaultRowHeight="12.75" customHeight="true" outlineLevelCol="5"/>
  <cols>
    <col min="1" max="1" width="12" customWidth="true"/>
    <col min="2" max="2" width="17" customWidth="true"/>
    <col min="3" max="3" width="24.5" customWidth="true"/>
    <col min="4" max="4" width="16.3777777777778" customWidth="true"/>
    <col min="5" max="5" width="15.6222222222222" customWidth="true"/>
    <col min="6" max="6" width="14.8777777777778" customWidth="true"/>
  </cols>
  <sheetData>
    <row r="1" ht="36" customHeight="true" spans="1:6">
      <c r="A1" s="43" t="s">
        <v>122</v>
      </c>
      <c r="B1" s="43"/>
      <c r="C1" s="43"/>
      <c r="D1" s="43"/>
      <c r="E1" s="43"/>
      <c r="F1" s="43"/>
    </row>
    <row r="2" ht="25.05" customHeight="true" spans="1:6">
      <c r="A2" s="63" t="str">
        <f>(部门基本情况表!A2)</f>
        <v>编报单位：万荣县退役军人事务局</v>
      </c>
      <c r="B2" s="63"/>
      <c r="C2" s="63"/>
      <c r="F2" s="32" t="s">
        <v>24</v>
      </c>
    </row>
    <row r="3" ht="33.45" customHeight="true" spans="1:6">
      <c r="A3" s="17" t="s">
        <v>123</v>
      </c>
      <c r="B3" s="139"/>
      <c r="C3" s="64"/>
      <c r="D3" s="65" t="s">
        <v>108</v>
      </c>
      <c r="E3" s="65" t="s">
        <v>109</v>
      </c>
      <c r="F3" s="65" t="s">
        <v>110</v>
      </c>
    </row>
    <row r="4" ht="33.45" customHeight="true" spans="1:6">
      <c r="A4" s="20" t="s">
        <v>71</v>
      </c>
      <c r="B4" s="34" t="s">
        <v>72</v>
      </c>
      <c r="C4" s="52" t="s">
        <v>124</v>
      </c>
      <c r="D4" s="65"/>
      <c r="E4" s="65"/>
      <c r="F4" s="65"/>
    </row>
    <row r="5" ht="33.45" customHeight="true" spans="1:6">
      <c r="A5" s="142"/>
      <c r="B5" s="140"/>
      <c r="C5" s="141" t="s">
        <v>22</v>
      </c>
      <c r="D5" s="131">
        <f>SUM(E5:F5)</f>
        <v>0</v>
      </c>
      <c r="E5" s="131">
        <f>SUM(E6:E21)</f>
        <v>0</v>
      </c>
      <c r="F5" s="131">
        <f>SUM(F6:F21)</f>
        <v>0</v>
      </c>
    </row>
    <row r="6" ht="33" customHeight="true" spans="1:6">
      <c r="A6" s="92"/>
      <c r="B6" s="92"/>
      <c r="C6" s="92"/>
      <c r="D6" s="131">
        <f t="shared" ref="D6:D21" si="0">SUM(E6:F6)</f>
        <v>0</v>
      </c>
      <c r="E6" s="131"/>
      <c r="F6" s="131"/>
    </row>
    <row r="7" ht="33" customHeight="true" spans="1:6">
      <c r="A7" s="92"/>
      <c r="B7" s="92"/>
      <c r="C7" s="92"/>
      <c r="D7" s="131">
        <f t="shared" si="0"/>
        <v>0</v>
      </c>
      <c r="E7" s="131"/>
      <c r="F7" s="131"/>
    </row>
    <row r="8" ht="33" customHeight="true" spans="1:6">
      <c r="A8" s="92"/>
      <c r="B8" s="92"/>
      <c r="C8" s="92"/>
      <c r="D8" s="131">
        <f t="shared" si="0"/>
        <v>0</v>
      </c>
      <c r="E8" s="131"/>
      <c r="F8" s="131"/>
    </row>
    <row r="9" ht="33" customHeight="true" spans="1:6">
      <c r="A9" s="92"/>
      <c r="B9" s="92"/>
      <c r="C9" s="92"/>
      <c r="D9" s="131">
        <f t="shared" si="0"/>
        <v>0</v>
      </c>
      <c r="E9" s="131"/>
      <c r="F9" s="131"/>
    </row>
    <row r="10" ht="33" customHeight="true" spans="1:6">
      <c r="A10" s="142"/>
      <c r="B10" s="140"/>
      <c r="C10" s="141"/>
      <c r="D10" s="131">
        <f t="shared" si="0"/>
        <v>0</v>
      </c>
      <c r="E10" s="131"/>
      <c r="F10" s="131"/>
    </row>
    <row r="11" ht="33" customHeight="true" spans="1:6">
      <c r="A11" s="142"/>
      <c r="B11" s="140"/>
      <c r="C11" s="141"/>
      <c r="D11" s="131">
        <f t="shared" si="0"/>
        <v>0</v>
      </c>
      <c r="E11" s="131"/>
      <c r="F11" s="131"/>
    </row>
    <row r="12" ht="33" customHeight="true" spans="1:6">
      <c r="A12" s="142"/>
      <c r="B12" s="140"/>
      <c r="C12" s="141"/>
      <c r="D12" s="131">
        <f t="shared" si="0"/>
        <v>0</v>
      </c>
      <c r="E12" s="131"/>
      <c r="F12" s="131"/>
    </row>
    <row r="13" ht="33" customHeight="true" spans="1:6">
      <c r="A13" s="142"/>
      <c r="B13" s="142"/>
      <c r="C13" s="142"/>
      <c r="D13" s="131">
        <f t="shared" si="0"/>
        <v>0</v>
      </c>
      <c r="E13" s="131"/>
      <c r="F13" s="131"/>
    </row>
    <row r="14" ht="33" customHeight="true" spans="1:6">
      <c r="A14" s="142"/>
      <c r="B14" s="142"/>
      <c r="C14" s="142"/>
      <c r="D14" s="131">
        <f t="shared" si="0"/>
        <v>0</v>
      </c>
      <c r="E14" s="131"/>
      <c r="F14" s="131"/>
    </row>
    <row r="15" ht="33" customHeight="true" spans="1:6">
      <c r="A15" s="142"/>
      <c r="B15" s="142"/>
      <c r="C15" s="142"/>
      <c r="D15" s="131">
        <f t="shared" si="0"/>
        <v>0</v>
      </c>
      <c r="E15" s="131"/>
      <c r="F15" s="131"/>
    </row>
    <row r="16" ht="33" customHeight="true" spans="1:6">
      <c r="A16" s="142"/>
      <c r="B16" s="142"/>
      <c r="C16" s="142"/>
      <c r="D16" s="131">
        <f t="shared" si="0"/>
        <v>0</v>
      </c>
      <c r="E16" s="131"/>
      <c r="F16" s="131"/>
    </row>
    <row r="17" ht="33" customHeight="true" spans="1:6">
      <c r="A17" s="142"/>
      <c r="B17" s="142"/>
      <c r="C17" s="142"/>
      <c r="D17" s="131">
        <f t="shared" si="0"/>
        <v>0</v>
      </c>
      <c r="E17" s="131"/>
      <c r="F17" s="131"/>
    </row>
    <row r="18" ht="33" customHeight="true" spans="1:6">
      <c r="A18" s="142"/>
      <c r="B18" s="142"/>
      <c r="C18" s="142"/>
      <c r="D18" s="131">
        <f t="shared" si="0"/>
        <v>0</v>
      </c>
      <c r="E18" s="131"/>
      <c r="F18" s="131"/>
    </row>
    <row r="19" ht="33" customHeight="true" spans="1:6">
      <c r="A19" s="142"/>
      <c r="B19" s="142"/>
      <c r="C19" s="142"/>
      <c r="D19" s="131">
        <f t="shared" si="0"/>
        <v>0</v>
      </c>
      <c r="E19" s="131"/>
      <c r="F19" s="131"/>
    </row>
    <row r="20" ht="33" customHeight="true" spans="1:6">
      <c r="A20" s="142"/>
      <c r="B20" s="142"/>
      <c r="C20" s="142"/>
      <c r="D20" s="131">
        <f t="shared" si="0"/>
        <v>0</v>
      </c>
      <c r="E20" s="131"/>
      <c r="F20" s="131"/>
    </row>
    <row r="21" ht="33" customHeight="true" spans="1:6">
      <c r="A21" s="142"/>
      <c r="B21" s="142"/>
      <c r="C21" s="142"/>
      <c r="D21" s="131">
        <f t="shared" si="0"/>
        <v>0</v>
      </c>
      <c r="E21" s="131"/>
      <c r="F21" s="131"/>
    </row>
    <row r="22" customHeight="true" spans="2:4">
      <c r="B22" s="42"/>
      <c r="C22" s="42"/>
      <c r="D22" s="42"/>
    </row>
    <row r="23" customHeight="true" spans="2:3">
      <c r="B23" s="42"/>
      <c r="C23" s="42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true" verticalCentered="true"/>
  <pageMargins left="0.904166666666667" right="0.904166666666667" top="1.02291666666667" bottom="0.94375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38"/>
  <sheetViews>
    <sheetView showGridLines="0" showZeros="0" topLeftCell="A5" workbookViewId="0">
      <selection activeCell="K25" sqref="K25"/>
    </sheetView>
  </sheetViews>
  <sheetFormatPr defaultColWidth="9.12222222222222" defaultRowHeight="12.75" customHeight="true" outlineLevelCol="5"/>
  <cols>
    <col min="1" max="1" width="11.3777777777778" customWidth="true"/>
    <col min="2" max="2" width="18" customWidth="true"/>
    <col min="3" max="3" width="27.6222222222222" customWidth="true"/>
    <col min="4" max="4" width="15.6222222222222" customWidth="true"/>
    <col min="5" max="5" width="14" customWidth="true"/>
    <col min="6" max="6" width="13.8777777777778" customWidth="true"/>
  </cols>
  <sheetData>
    <row r="1" ht="36" customHeight="true" spans="1:6">
      <c r="A1" s="43" t="s">
        <v>125</v>
      </c>
      <c r="B1" s="43"/>
      <c r="C1" s="43"/>
      <c r="D1" s="43"/>
      <c r="E1" s="43"/>
      <c r="F1" s="43"/>
    </row>
    <row r="2" ht="28.5" customHeight="true" spans="1:6">
      <c r="A2" s="63" t="str">
        <f>(部门基本情况表!A2)</f>
        <v>编报单位：万荣县退役军人事务局</v>
      </c>
      <c r="B2" s="63"/>
      <c r="C2" s="63"/>
      <c r="D2" s="63"/>
      <c r="F2" s="32" t="s">
        <v>24</v>
      </c>
    </row>
    <row r="3" ht="33" customHeight="true" spans="1:6">
      <c r="A3" s="17" t="s">
        <v>126</v>
      </c>
      <c r="B3" s="139"/>
      <c r="C3" s="64"/>
      <c r="D3" s="65" t="s">
        <v>108</v>
      </c>
      <c r="E3" s="65" t="s">
        <v>109</v>
      </c>
      <c r="F3" s="65" t="s">
        <v>110</v>
      </c>
    </row>
    <row r="4" ht="33" customHeight="true" spans="1:6">
      <c r="A4" s="20" t="s">
        <v>71</v>
      </c>
      <c r="B4" s="34" t="s">
        <v>72</v>
      </c>
      <c r="C4" s="52" t="s">
        <v>124</v>
      </c>
      <c r="D4" s="65"/>
      <c r="E4" s="65"/>
      <c r="F4" s="65"/>
    </row>
    <row r="5" ht="33" customHeight="true" spans="1:6">
      <c r="A5" s="140"/>
      <c r="B5" s="140"/>
      <c r="C5" s="141" t="s">
        <v>127</v>
      </c>
      <c r="D5" s="41">
        <f t="shared" ref="D5:D13" si="0">SUM(E5:F5)</f>
        <v>28347582</v>
      </c>
      <c r="E5" s="41">
        <f>SUM(E6:E21)</f>
        <v>1363282</v>
      </c>
      <c r="F5" s="41">
        <f>SUM(F6:F38)</f>
        <v>26984300</v>
      </c>
    </row>
    <row r="6" ht="33" customHeight="true" spans="1:6">
      <c r="A6" s="92" t="str">
        <f>'一般公共预算财政拨款基本及项目经济分类总表（八）'!A6</f>
        <v>2082801</v>
      </c>
      <c r="B6" s="92" t="str">
        <f>'一般公共预算财政拨款基本及项目经济分类总表（八）'!B6</f>
        <v>行政运行</v>
      </c>
      <c r="C6" s="92" t="str">
        <f>'一般公共预算财政拨款基本及项目经济分类总表（八）'!C6</f>
        <v>基本支出</v>
      </c>
      <c r="D6" s="41">
        <f t="shared" si="0"/>
        <v>1009358</v>
      </c>
      <c r="E6" s="41">
        <f>SUM('一般公共预算财政拨款基本及项目经济分类总表（八）'!E6)</f>
        <v>1009358</v>
      </c>
      <c r="F6" s="41"/>
    </row>
    <row r="7" ht="33" customHeight="true" spans="1:6">
      <c r="A7" s="92" t="str">
        <f>'一般公共预算财政拨款基本及项目经济分类总表（八）'!A7</f>
        <v>2080505</v>
      </c>
      <c r="B7" s="92" t="str">
        <f>'一般公共预算财政拨款基本及项目经济分类总表（八）'!B7</f>
        <v>机关事业单位基本养老保险缴费支出</v>
      </c>
      <c r="C7" s="92" t="str">
        <f>'一般公共预算财政拨款基本及项目经济分类总表（八）'!C7</f>
        <v>机关事业单位基本养老       保险缴费</v>
      </c>
      <c r="D7" s="41">
        <f t="shared" si="0"/>
        <v>126454</v>
      </c>
      <c r="E7" s="41">
        <f>SUM('一般公共预算财政拨款基本及项目经济分类总表（八）'!E7)</f>
        <v>126454</v>
      </c>
      <c r="F7" s="41"/>
    </row>
    <row r="8" ht="33" customHeight="true" spans="1:6">
      <c r="A8" s="92" t="str">
        <f>'一般公共预算财政拨款基本及项目经济分类总表（八）'!A8</f>
        <v>2080506</v>
      </c>
      <c r="B8" s="92" t="str">
        <f>'一般公共预算财政拨款基本及项目经济分类总表（八）'!B8</f>
        <v>机关事业单位职业年金缴费支出</v>
      </c>
      <c r="C8" s="92" t="str">
        <f>'一般公共预算财政拨款基本及项目经济分类总表（八）'!C8</f>
        <v>职业年金缴费</v>
      </c>
      <c r="D8" s="41">
        <f t="shared" si="0"/>
        <v>79000</v>
      </c>
      <c r="E8" s="41">
        <f>SUM('一般公共预算财政拨款基本及项目经济分类总表（八）'!E8)</f>
        <v>79000</v>
      </c>
      <c r="F8" s="41"/>
    </row>
    <row r="9" ht="33" customHeight="true" spans="1:6">
      <c r="A9" s="92" t="str">
        <f>'一般公共预算财政拨款基本及项目经济分类总表（八）'!A9</f>
        <v>2089999</v>
      </c>
      <c r="B9" s="92" t="str">
        <f>'一般公共预算财政拨款基本及项目经济分类总表（八）'!B9</f>
        <v>其他社会保障和就业支出</v>
      </c>
      <c r="C9" s="92" t="str">
        <f>'一般公共预算财政拨款基本及项目经济分类总表（八）'!C9</f>
        <v>失业、工伤保险缴费</v>
      </c>
      <c r="D9" s="41">
        <f t="shared" si="0"/>
        <v>5017</v>
      </c>
      <c r="E9" s="41">
        <f>SUM('一般公共预算财政拨款基本及项目经济分类总表（八）'!E9)</f>
        <v>5017</v>
      </c>
      <c r="F9" s="41"/>
    </row>
    <row r="10" ht="33" customHeight="true" spans="1:6">
      <c r="A10" s="92" t="str">
        <f>'一般公共预算财政拨款基本及项目经济分类总表（八）'!A10</f>
        <v>2101101</v>
      </c>
      <c r="B10" s="92" t="str">
        <f>'一般公共预算财政拨款基本及项目经济分类总表（八）'!B10</f>
        <v>行政单位医疗</v>
      </c>
      <c r="C10" s="92" t="str">
        <f>'一般公共预算财政拨款基本及项目经济分类总表（八）'!C10</f>
        <v>职工基本医疗保险缴费</v>
      </c>
      <c r="D10" s="41">
        <f t="shared" si="0"/>
        <v>51371</v>
      </c>
      <c r="E10" s="41">
        <f>SUM('一般公共预算财政拨款基本及项目经济分类总表（八）'!E10)</f>
        <v>51371</v>
      </c>
      <c r="F10" s="41"/>
    </row>
    <row r="11" ht="33" customHeight="true" spans="1:6">
      <c r="A11" s="92" t="str">
        <f>'一般公共预算财政拨款基本及项目经济分类总表（八）'!A11</f>
        <v>2210201</v>
      </c>
      <c r="B11" s="92" t="str">
        <f>'一般公共预算财政拨款基本及项目经济分类总表（八）'!B11</f>
        <v>住房公积金</v>
      </c>
      <c r="C11" s="92" t="str">
        <f>'一般公共预算财政拨款基本及项目经济分类总表（八）'!C11</f>
        <v>住房公积金</v>
      </c>
      <c r="D11" s="41">
        <f t="shared" si="0"/>
        <v>92082</v>
      </c>
      <c r="E11" s="41">
        <f>SUM('一般公共预算财政拨款基本及项目经济分类总表（八）'!E11)</f>
        <v>92082</v>
      </c>
      <c r="F11" s="41"/>
    </row>
    <row r="12" ht="33" customHeight="true" spans="1:6">
      <c r="A12" s="92">
        <f>'一般公共预算财政拨款基本及项目经济分类总表（八）'!A12</f>
        <v>2080899</v>
      </c>
      <c r="B12" s="92" t="str">
        <f>'一般公共预算财政拨款基本及项目经济分类总表（八）'!B12</f>
        <v>其他优抚支出</v>
      </c>
      <c r="C12" s="92" t="str">
        <f>'一般公共预算财政拨款基本及项目经济分类总表（八）'!C12</f>
        <v>遗属及其他优抚人员支出</v>
      </c>
      <c r="D12" s="41">
        <f t="shared" si="0"/>
        <v>14000</v>
      </c>
      <c r="E12" s="41"/>
      <c r="F12" s="41">
        <f>SUM('一般公共预算财政拨款基本及项目经济分类总表（八）'!G12)</f>
        <v>14000</v>
      </c>
    </row>
    <row r="13" ht="33" customHeight="true" spans="1:6">
      <c r="A13" s="92" t="str">
        <f>'一般公共预算财政拨款基本及项目经济分类总表（八）'!A13</f>
        <v>2082802</v>
      </c>
      <c r="B13" s="92" t="str">
        <f>'一般公共预算财政拨款基本及项目经济分类总表（八）'!B13</f>
        <v>一般行政管理事务</v>
      </c>
      <c r="C13" s="92" t="str">
        <f>'一般公共预算财政拨款基本及项目经济分类总表（八）'!C13</f>
        <v>光荣院运行费用</v>
      </c>
      <c r="D13" s="41">
        <f t="shared" si="0"/>
        <v>50000</v>
      </c>
      <c r="E13" s="41">
        <f>SUM('一般公共预算财政拨款基本及项目经济分类总表（八）'!E13)</f>
        <v>0</v>
      </c>
      <c r="F13" s="41">
        <f>SUM('一般公共预算财政拨款基本及项目经济分类总表（八）'!G13)</f>
        <v>50000</v>
      </c>
    </row>
    <row r="14" ht="33" customHeight="true" spans="1:6">
      <c r="A14" s="92" t="str">
        <f>'一般公共预算财政拨款基本及项目经济分类总表（八）'!A14</f>
        <v>2082802</v>
      </c>
      <c r="B14" s="92" t="str">
        <f>'一般公共预算财政拨款基本及项目经济分类总表（八）'!B14</f>
        <v>一般行政管理事务</v>
      </c>
      <c r="C14" s="92" t="str">
        <f>'一般公共预算财政拨款基本及项目经济分类总表（八）'!C14</f>
        <v>涉军人员信访工作经费</v>
      </c>
      <c r="D14" s="41">
        <f t="shared" ref="D14:D35" si="1">SUM(E14:F14)</f>
        <v>50000</v>
      </c>
      <c r="E14" s="41">
        <f>SUM('一般公共预算财政拨款基本及项目经济分类总表（八）'!E14)</f>
        <v>0</v>
      </c>
      <c r="F14" s="41">
        <f>SUM('一般公共预算财政拨款基本及项目经济分类总表（八）'!G14)</f>
        <v>50000</v>
      </c>
    </row>
    <row r="15" ht="33" customHeight="true" spans="1:6">
      <c r="A15" s="92" t="str">
        <f>'一般公共预算财政拨款基本及项目经济分类总表（八）'!A15</f>
        <v>2082802</v>
      </c>
      <c r="B15" s="92" t="str">
        <f>'一般公共预算财政拨款基本及项目经济分类总表（八）'!B15</f>
        <v>一般行政管理事务</v>
      </c>
      <c r="C15" s="92" t="str">
        <f>'一般公共预算财政拨款基本及项目经济分类总表（八）'!C15</f>
        <v>退役军人管理事务项目</v>
      </c>
      <c r="D15" s="41">
        <f t="shared" si="1"/>
        <v>150000</v>
      </c>
      <c r="E15" s="41">
        <f>SUM('一般公共预算财政拨款基本及项目经济分类总表（八）'!E15)</f>
        <v>0</v>
      </c>
      <c r="F15" s="41">
        <f>SUM('一般公共预算财政拨款基本及项目经济分类总表（八）'!G15)</f>
        <v>150000</v>
      </c>
    </row>
    <row r="16" ht="33" customHeight="true" spans="1:6">
      <c r="A16" s="92" t="str">
        <f>'一般公共预算财政拨款基本及项目经济分类总表（八）'!A16</f>
        <v>2082802</v>
      </c>
      <c r="B16" s="92" t="str">
        <f>'一般公共预算财政拨款基本及项目经济分类总表（八）'!B16</f>
        <v>一般行政管理事务</v>
      </c>
      <c r="C16" s="92" t="str">
        <f>'一般公共预算财政拨款基本及项目经济分类总表（八）'!C16</f>
        <v>退役军人服务中心(站)运行费</v>
      </c>
      <c r="D16" s="41">
        <f t="shared" si="1"/>
        <v>200000</v>
      </c>
      <c r="E16" s="41"/>
      <c r="F16" s="41">
        <f>SUM('一般公共预算财政拨款基本及项目经济分类总表（八）'!G16)</f>
        <v>200000</v>
      </c>
    </row>
    <row r="17" ht="33" customHeight="true" spans="1:6">
      <c r="A17" s="92" t="str">
        <f>'一般公共预算财政拨款基本及项目经济分类总表（八）'!A17</f>
        <v>2080808</v>
      </c>
      <c r="B17" s="92" t="str">
        <f>'一般公共预算财政拨款基本及项目经济分类总表（八）'!B17</f>
        <v>烈士纪念设施管理维护</v>
      </c>
      <c r="C17" s="92" t="str">
        <f>'一般公共预算财政拨款基本及项目经济分类总表（八）'!C17</f>
        <v>烈士纪念设施维修管理项目</v>
      </c>
      <c r="D17" s="41">
        <f t="shared" si="1"/>
        <v>200000</v>
      </c>
      <c r="E17" s="41">
        <f>SUM('一般公共预算财政拨款基本及项目经济分类总表（八）'!E16)</f>
        <v>0</v>
      </c>
      <c r="F17" s="41">
        <f>SUM('一般公共预算财政拨款基本及项目经济分类总表（八）'!G17)</f>
        <v>200000</v>
      </c>
    </row>
    <row r="18" ht="33" customHeight="true" spans="1:6">
      <c r="A18" s="92" t="str">
        <f>'一般公共预算财政拨款基本及项目经济分类总表（八）'!A18</f>
        <v>2080899</v>
      </c>
      <c r="B18" s="92" t="str">
        <f>'一般公共预算财政拨款基本及项目经济分类总表（八）'!B18</f>
        <v>其他优抚支出</v>
      </c>
      <c r="C18" s="92" t="str">
        <f>'一般公共预算财政拨款基本及项目经济分类总表（八）'!C18</f>
        <v>困难退役军人帮扶援助</v>
      </c>
      <c r="D18" s="41">
        <f t="shared" si="1"/>
        <v>100000</v>
      </c>
      <c r="E18" s="41">
        <f>SUM('一般公共预算财政拨款基本及项目经济分类总表（八）'!E17)</f>
        <v>0</v>
      </c>
      <c r="F18" s="41">
        <f>SUM('一般公共预算财政拨款基本及项目经济分类总表（八）'!G18)</f>
        <v>100000</v>
      </c>
    </row>
    <row r="19" ht="33" customHeight="true" spans="1:6">
      <c r="A19" s="92" t="str">
        <f>'一般公共预算财政拨款基本及项目经济分类总表（八）'!A19</f>
        <v>2080901</v>
      </c>
      <c r="B19" s="92" t="str">
        <f>'一般公共预算财政拨款基本及项目经济分类总表（八）'!B19</f>
        <v>退役士兵安置</v>
      </c>
      <c r="C19" s="92" t="str">
        <f>'一般公共预算财政拨款基本及项目经济分类总表（八）'!C19</f>
        <v>退役军人自主就业一次性经济补助</v>
      </c>
      <c r="D19" s="41">
        <f t="shared" si="1"/>
        <v>1954800</v>
      </c>
      <c r="E19" s="41">
        <f>SUM('一般公共预算财政拨款基本及项目经济分类总表（八）'!E18)</f>
        <v>0</v>
      </c>
      <c r="F19" s="41">
        <f>SUM('一般公共预算财政拨款基本及项目经济分类总表（八）'!G19)</f>
        <v>1954800</v>
      </c>
    </row>
    <row r="20" ht="33" customHeight="true" spans="1:6">
      <c r="A20" s="92" t="str">
        <f>'一般公共预算财政拨款基本及项目经济分类总表（八）'!A20</f>
        <v>2080903</v>
      </c>
      <c r="B20" s="92" t="str">
        <f>'一般公共预算财政拨款基本及项目经济分类总表（八）'!B20</f>
        <v>军队移交政府离退休干部管理机构</v>
      </c>
      <c r="C20" s="92" t="str">
        <f>'一般公共预算财政拨款基本及项目经济分类总表（八）'!C20</f>
        <v>军休机构保障项目</v>
      </c>
      <c r="D20" s="41">
        <f t="shared" si="1"/>
        <v>100000</v>
      </c>
      <c r="E20" s="41">
        <f>SUM('一般公共预算财政拨款基本及项目经济分类总表（八）'!E19)</f>
        <v>0</v>
      </c>
      <c r="F20" s="41">
        <f>SUM('一般公共预算财政拨款基本及项目经济分类总表（八）'!G20)</f>
        <v>100000</v>
      </c>
    </row>
    <row r="21" ht="33" customHeight="true" spans="1:6">
      <c r="A21" s="92" t="str">
        <f>'一般公共预算财政拨款基本及项目经济分类总表（八）'!A21</f>
        <v>2080901</v>
      </c>
      <c r="B21" s="92" t="str">
        <f>'一般公共预算财政拨款基本及项目经济分类总表（八）'!B21</f>
        <v>退役士兵安置</v>
      </c>
      <c r="C21" s="92" t="str">
        <f>'一般公共预算财政拨款基本及项目经济分类总表（八）'!C21</f>
        <v>退役士兵待安置期间的生活补助及缴纳社会保险项目</v>
      </c>
      <c r="D21" s="41">
        <f t="shared" si="1"/>
        <v>383300</v>
      </c>
      <c r="E21" s="41">
        <f>SUM('一般公共预算财政拨款基本及项目经济分类总表（八）'!E20)</f>
        <v>0</v>
      </c>
      <c r="F21" s="41">
        <f>SUM('一般公共预算财政拨款基本及项目经济分类总表（八）'!G21)</f>
        <v>383300</v>
      </c>
    </row>
    <row r="22" ht="33" customHeight="true" spans="1:6">
      <c r="A22" s="92" t="str">
        <f>'一般公共预算财政拨款基本及项目经济分类总表（八）'!A22</f>
        <v>2080905</v>
      </c>
      <c r="B22" s="92" t="str">
        <f>'一般公共预算财政拨款基本及项目经济分类总表（八）'!B22</f>
        <v>军队转业干部安置</v>
      </c>
      <c r="C22" s="92" t="str">
        <f>'一般公共预算财政拨款基本及项目经济分类总表（八）'!C22</f>
        <v>军队转业干部待遇保障项目</v>
      </c>
      <c r="D22" s="41">
        <f t="shared" si="1"/>
        <v>2600000</v>
      </c>
      <c r="E22" s="41">
        <f>SUM('一般公共预算财政拨款基本及项目经济分类总表（八）'!E21)</f>
        <v>0</v>
      </c>
      <c r="F22" s="41">
        <f>SUM('一般公共预算财政拨款基本及项目经济分类总表（八）'!G22)</f>
        <v>2600000</v>
      </c>
    </row>
    <row r="23" ht="33" customHeight="true" spans="1:6">
      <c r="A23" s="92" t="str">
        <f>'一般公共预算财政拨款基本及项目经济分类总表（八）'!A23</f>
        <v>2080805</v>
      </c>
      <c r="B23" s="92" t="str">
        <f>'一般公共预算财政拨款基本及项目经济分类总表（八）'!B23</f>
        <v>义务兵优待</v>
      </c>
      <c r="C23" s="92" t="str">
        <f>'一般公共预算财政拨款基本及项目经济分类总表（八）'!C23</f>
        <v>义务兵优待金</v>
      </c>
      <c r="D23" s="41">
        <f t="shared" si="1"/>
        <v>8520000</v>
      </c>
      <c r="E23" s="41">
        <f>SUM('一般公共预算财政拨款基本及项目经济分类总表（八）'!E22)</f>
        <v>0</v>
      </c>
      <c r="F23" s="41">
        <f>SUM('一般公共预算财政拨款基本及项目经济分类总表（八）'!G23)</f>
        <v>8520000</v>
      </c>
    </row>
    <row r="24" ht="33" customHeight="true" spans="1:6">
      <c r="A24" s="92" t="str">
        <f>'一般公共预算财政拨款基本及项目经济分类总表（八）'!A24</f>
        <v>2082899</v>
      </c>
      <c r="B24" s="92" t="str">
        <f>'一般公共预算财政拨款基本及项目经济分类总表（八）'!B24</f>
        <v>其他退役军人事务管理支出</v>
      </c>
      <c r="C24" s="92" t="str">
        <f>'一般公共预算财政拨款基本及项目经济分类总表（八）'!C24</f>
        <v>役前慰问及公祭活动项目</v>
      </c>
      <c r="D24" s="41">
        <f t="shared" si="1"/>
        <v>100000</v>
      </c>
      <c r="E24" s="41">
        <f>SUM('一般公共预算财政拨款基本及项目经济分类总表（八）'!E23)</f>
        <v>0</v>
      </c>
      <c r="F24" s="41">
        <f>SUM('一般公共预算财政拨款基本及项目经济分类总表（八）'!G24)</f>
        <v>100000</v>
      </c>
    </row>
    <row r="25" ht="33" customHeight="true" spans="1:6">
      <c r="A25" s="92" t="str">
        <f>'一般公共预算财政拨款基本及项目经济分类总表（八）'!A25</f>
        <v>2101499</v>
      </c>
      <c r="B25" s="92" t="str">
        <f>'一般公共预算财政拨款基本及项目经济分类总表（八）'!B25</f>
        <v>其他优抚对象医疗支出</v>
      </c>
      <c r="C25" s="92" t="str">
        <f>'一般公共预算财政拨款基本及项目经济分类总表（八）'!C25</f>
        <v>重点优抚对象医疗保障项目</v>
      </c>
      <c r="D25" s="41">
        <f t="shared" si="1"/>
        <v>750000</v>
      </c>
      <c r="E25" s="41">
        <f>SUM('一般公共预算财政拨款基本及项目经济分类总表（八）'!E24)</f>
        <v>0</v>
      </c>
      <c r="F25" s="41">
        <f>SUM('一般公共预算财政拨款基本及项目经济分类总表（八）'!G25)</f>
        <v>750000</v>
      </c>
    </row>
    <row r="26" ht="33" customHeight="true" spans="1:6">
      <c r="A26" s="92" t="str">
        <f>'一般公共预算财政拨款基本及项目经济分类总表（八）'!A26</f>
        <v>2080899</v>
      </c>
      <c r="B26" s="92" t="str">
        <f>'一般公共预算财政拨款基本及项目经济分类总表（八）'!B26</f>
        <v>其他优抚支出</v>
      </c>
      <c r="C26" s="92" t="str">
        <f>'一般公共预算财政拨款基本及项目经济分类总表（八）'!C26</f>
        <v>部分退役士兵社保缴纳补助</v>
      </c>
      <c r="D26" s="41">
        <f t="shared" si="1"/>
        <v>562200</v>
      </c>
      <c r="E26" s="41">
        <f>SUM('一般公共预算财政拨款基本及项目经济分类总表（八）'!E25)</f>
        <v>0</v>
      </c>
      <c r="F26" s="41">
        <f>SUM('一般公共预算财政拨款基本及项目经济分类总表（八）'!G26)</f>
        <v>562200</v>
      </c>
    </row>
    <row r="27" ht="33" customHeight="true" spans="1:6">
      <c r="A27" s="92" t="str">
        <f>'一般公共预算财政拨款基本及项目经济分类总表（八）'!A27</f>
        <v>2080899</v>
      </c>
      <c r="B27" s="92" t="str">
        <f>'一般公共预算财政拨款基本及项目经济分类总表（八）'!B27</f>
        <v>其他优抚支出</v>
      </c>
      <c r="C27" s="92" t="str">
        <f>'一般公共预算财政拨款基本及项目经济分类总表（八）'!C27</f>
        <v>春节慰问费用</v>
      </c>
      <c r="D27" s="41">
        <f t="shared" si="1"/>
        <v>1000000</v>
      </c>
      <c r="E27" s="41">
        <f>SUM('一般公共预算财政拨款基本及项目经济分类总表（八）'!E26)</f>
        <v>0</v>
      </c>
      <c r="F27" s="41">
        <f>SUM('一般公共预算财政拨款基本及项目经济分类总表（八）'!G27)</f>
        <v>1000000</v>
      </c>
    </row>
    <row r="28" ht="33" customHeight="true" spans="1:6">
      <c r="A28" s="92" t="str">
        <f>'一般公共预算财政拨款基本及项目经济分类总表（八）'!A28</f>
        <v>2080899</v>
      </c>
      <c r="B28" s="92" t="str">
        <f>'一般公共预算财政拨款基本及项目经济分类总表（八）'!B28</f>
        <v>其他优抚支出</v>
      </c>
      <c r="C28" s="92" t="str">
        <f>'一般公共预算财政拨款基本及项目经济分类总表（八）'!C28</f>
        <v>八一慰问项目</v>
      </c>
      <c r="D28" s="41">
        <f t="shared" si="1"/>
        <v>1000000</v>
      </c>
      <c r="E28" s="41">
        <f>SUM('一般公共预算财政拨款基本及项目经济分类总表（八）'!E27)</f>
        <v>0</v>
      </c>
      <c r="F28" s="41">
        <f>SUM('一般公共预算财政拨款基本及项目经济分类总表（八）'!G28)</f>
        <v>1000000</v>
      </c>
    </row>
    <row r="29" ht="33" customHeight="true" spans="1:6">
      <c r="A29" s="92" t="str">
        <f>'一般公共预算财政拨款基本及项目经济分类总表（八）'!A29</f>
        <v>2080899</v>
      </c>
      <c r="B29" s="92" t="str">
        <f>'一般公共预算财政拨款基本及项目经济分类总表（八）'!B29</f>
        <v>其他优抚支出</v>
      </c>
      <c r="C29" s="92" t="str">
        <f>'一般公共预算财政拨款基本及项目经济分类总表（八）'!C29</f>
        <v>优抚对象生活抚恤</v>
      </c>
      <c r="D29" s="41">
        <f t="shared" si="1"/>
        <v>8000000</v>
      </c>
      <c r="E29" s="41">
        <f>SUM('一般公共预算财政拨款基本及项目经济分类总表（八）'!E28)</f>
        <v>0</v>
      </c>
      <c r="F29" s="41">
        <f>SUM('一般公共预算财政拨款基本及项目经济分类总表（八）'!G29)</f>
        <v>8000000</v>
      </c>
    </row>
    <row r="30" ht="33" customHeight="true" spans="1:6">
      <c r="A30" s="92" t="str">
        <f>'一般公共预算财政拨款基本及项目经济分类总表（八）'!A30</f>
        <v>2080999</v>
      </c>
      <c r="B30" s="92" t="str">
        <f>'一般公共预算财政拨款基本及项目经济分类总表（八）'!B30</f>
        <v>其他退役安置支出</v>
      </c>
      <c r="C30" s="92" t="str">
        <f>'一般公共预算财政拨款基本及项目经济分类总表（八）'!C30</f>
        <v>部分退役军人服务管理项目</v>
      </c>
      <c r="D30" s="41">
        <f t="shared" si="1"/>
        <v>1250000</v>
      </c>
      <c r="E30" s="41">
        <f>SUM('一般公共预算财政拨款基本及项目经济分类总表（八）'!E29)</f>
        <v>0</v>
      </c>
      <c r="F30" s="41">
        <f>SUM('一般公共预算财政拨款基本及项目经济分类总表（八）'!G30)</f>
        <v>1250000</v>
      </c>
    </row>
    <row r="31" ht="33" customHeight="true" spans="1:6">
      <c r="A31" s="92"/>
      <c r="B31" s="92"/>
      <c r="C31" s="92"/>
      <c r="D31" s="41"/>
      <c r="E31" s="41"/>
      <c r="F31" s="41"/>
    </row>
    <row r="32" ht="33" customHeight="true" spans="1:6">
      <c r="A32" s="92"/>
      <c r="B32" s="92"/>
      <c r="C32" s="92"/>
      <c r="D32" s="41"/>
      <c r="E32" s="41"/>
      <c r="F32" s="41"/>
    </row>
    <row r="33" ht="33" customHeight="true" spans="1:6">
      <c r="A33" s="92"/>
      <c r="B33" s="92"/>
      <c r="C33" s="92"/>
      <c r="D33" s="41"/>
      <c r="E33" s="41"/>
      <c r="F33" s="41"/>
    </row>
    <row r="34" ht="33" customHeight="true" spans="1:6">
      <c r="A34" s="92"/>
      <c r="B34" s="92"/>
      <c r="C34" s="92"/>
      <c r="D34" s="41"/>
      <c r="E34" s="41"/>
      <c r="F34" s="41"/>
    </row>
    <row r="35" ht="33" customHeight="true" spans="1:6">
      <c r="A35" s="92"/>
      <c r="B35" s="92"/>
      <c r="C35" s="92"/>
      <c r="D35" s="41"/>
      <c r="E35" s="41"/>
      <c r="F35" s="41"/>
    </row>
    <row r="36" ht="33" customHeight="true" spans="1:6">
      <c r="A36" s="92"/>
      <c r="B36" s="92"/>
      <c r="C36" s="92"/>
      <c r="D36" s="41"/>
      <c r="E36" s="41"/>
      <c r="F36" s="41"/>
    </row>
    <row r="37" ht="33" customHeight="true" spans="1:6">
      <c r="A37" s="92">
        <f>'一般公共预算财政拨款基本及项目经济分类总表（八）'!A31</f>
        <v>0</v>
      </c>
      <c r="B37" s="92">
        <f>'一般公共预算财政拨款基本及项目经济分类总表（八）'!B31</f>
        <v>0</v>
      </c>
      <c r="C37" s="92">
        <f>'一般公共预算财政拨款基本及项目经济分类总表（八）'!C31</f>
        <v>0</v>
      </c>
      <c r="D37" s="41">
        <f>SUM(E37:F37)</f>
        <v>0</v>
      </c>
      <c r="E37" s="41">
        <f>SUM('一般公共预算财政拨款基本及项目经济分类总表（八）'!E30)</f>
        <v>0</v>
      </c>
      <c r="F37" s="41">
        <f>SUM('一般公共预算财政拨款基本及项目经济分类总表（八）'!G31)</f>
        <v>0</v>
      </c>
    </row>
    <row r="38" ht="33" customHeight="true" spans="1:6">
      <c r="A38" s="92">
        <f>'一般公共预算财政拨款基本及项目经济分类总表（八）'!A32</f>
        <v>0</v>
      </c>
      <c r="B38" s="92">
        <f>'一般公共预算财政拨款基本及项目经济分类总表（八）'!B32</f>
        <v>0</v>
      </c>
      <c r="C38" s="92">
        <f>'一般公共预算财政拨款基本及项目经济分类总表（八）'!C32</f>
        <v>0</v>
      </c>
      <c r="D38" s="41">
        <f>SUM(E38:F38)</f>
        <v>0</v>
      </c>
      <c r="E38" s="41"/>
      <c r="F38" s="41">
        <f>SUM('一般公共预算财政拨款基本及项目经济分类总表（八）'!G32)</f>
        <v>0</v>
      </c>
    </row>
  </sheetData>
  <mergeCells count="6">
    <mergeCell ref="A1:F1"/>
    <mergeCell ref="A2:D2"/>
    <mergeCell ref="A3:C3"/>
    <mergeCell ref="D3:D4"/>
    <mergeCell ref="E3:E4"/>
    <mergeCell ref="F3:F4"/>
  </mergeCells>
  <printOptions horizontalCentered="true" verticalCentered="true"/>
  <pageMargins left="0.629861111111111" right="0.314583333333333" top="0.236111111111111" bottom="0.393055555555556" header="0.511805555555556" footer="0.511805555555556"/>
  <pageSetup paperSize="9" scale="85" orientation="portrait"/>
  <headerFooter alignWithMargins="0"/>
  <rowBreaks count="1" manualBreakCount="1">
    <brk id="2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topLeftCell="A7" workbookViewId="0">
      <selection activeCell="H6" sqref="H6"/>
    </sheetView>
  </sheetViews>
  <sheetFormatPr defaultColWidth="9.12222222222222" defaultRowHeight="12.75" customHeight="true" outlineLevelCol="3"/>
  <cols>
    <col min="1" max="1" width="35" customWidth="true"/>
    <col min="2" max="2" width="16.5" customWidth="true"/>
    <col min="3" max="3" width="31" customWidth="true"/>
    <col min="4" max="4" width="17.5" customWidth="true"/>
  </cols>
  <sheetData>
    <row r="1" ht="36" customHeight="true" spans="1:4">
      <c r="A1" s="43" t="s">
        <v>128</v>
      </c>
      <c r="B1" s="43"/>
      <c r="C1" s="43"/>
      <c r="D1" s="43"/>
    </row>
    <row r="2" ht="22.5" customHeight="true" spans="1:4">
      <c r="A2" s="63" t="str">
        <f>(部门基本情况表!A2)</f>
        <v>编报单位：万荣县退役军人事务局</v>
      </c>
      <c r="B2" s="63"/>
      <c r="C2" s="63"/>
      <c r="D2" s="67" t="s">
        <v>24</v>
      </c>
    </row>
    <row r="3" ht="28.95" customHeight="true" spans="1:4">
      <c r="A3" s="33" t="s">
        <v>129</v>
      </c>
      <c r="B3" s="33" t="s">
        <v>130</v>
      </c>
      <c r="C3" s="33" t="s">
        <v>129</v>
      </c>
      <c r="D3" s="33" t="s">
        <v>130</v>
      </c>
    </row>
    <row r="4" ht="21.6" customHeight="true" spans="1:4">
      <c r="A4" s="125" t="s">
        <v>22</v>
      </c>
      <c r="B4" s="126">
        <f>SUM(B5,D5,B16,B22)</f>
        <v>1363282</v>
      </c>
      <c r="C4" s="127"/>
      <c r="D4" s="128"/>
    </row>
    <row r="5" ht="21.6" customHeight="true" spans="1:4">
      <c r="A5" s="129" t="s">
        <v>131</v>
      </c>
      <c r="B5" s="130">
        <f>SUM(B6:B15)</f>
        <v>1218610</v>
      </c>
      <c r="C5" s="129" t="s">
        <v>132</v>
      </c>
      <c r="D5" s="131">
        <f>SUM(D6,D23,D26)</f>
        <v>144672</v>
      </c>
    </row>
    <row r="6" ht="21.6" customHeight="true" spans="1:4">
      <c r="A6" s="129" t="s">
        <v>133</v>
      </c>
      <c r="B6" s="130">
        <v>460327</v>
      </c>
      <c r="C6" s="129" t="s">
        <v>134</v>
      </c>
      <c r="D6" s="131">
        <f>SUM(D7:D22)</f>
        <v>68100</v>
      </c>
    </row>
    <row r="7" ht="21.6" customHeight="true" spans="1:4">
      <c r="A7" s="129" t="s">
        <v>135</v>
      </c>
      <c r="B7" s="130">
        <v>152496</v>
      </c>
      <c r="C7" s="129" t="s">
        <v>136</v>
      </c>
      <c r="D7" s="131">
        <v>16000</v>
      </c>
    </row>
    <row r="8" ht="21.6" customHeight="true" spans="1:4">
      <c r="A8" s="132" t="s">
        <v>137</v>
      </c>
      <c r="B8" s="130">
        <v>201840</v>
      </c>
      <c r="C8" s="129" t="s">
        <v>138</v>
      </c>
      <c r="D8" s="131"/>
    </row>
    <row r="9" ht="21.6" customHeight="true" spans="1:4">
      <c r="A9" s="133" t="s">
        <v>139</v>
      </c>
      <c r="B9" s="130">
        <v>50023</v>
      </c>
      <c r="C9" s="129" t="s">
        <v>140</v>
      </c>
      <c r="D9" s="131"/>
    </row>
    <row r="10" ht="21.6" customHeight="true" spans="1:4">
      <c r="A10" s="133" t="s">
        <v>141</v>
      </c>
      <c r="B10" s="130">
        <v>126454</v>
      </c>
      <c r="C10" s="133" t="s">
        <v>142</v>
      </c>
      <c r="D10" s="131">
        <v>10000</v>
      </c>
    </row>
    <row r="11" ht="21.6" customHeight="true" spans="1:4">
      <c r="A11" s="133" t="s">
        <v>143</v>
      </c>
      <c r="B11" s="130">
        <v>51371</v>
      </c>
      <c r="C11" s="133" t="s">
        <v>144</v>
      </c>
      <c r="D11" s="131">
        <v>10000</v>
      </c>
    </row>
    <row r="12" ht="21.6" customHeight="true" spans="1:4">
      <c r="A12" s="133" t="s">
        <v>145</v>
      </c>
      <c r="B12" s="130">
        <v>79000</v>
      </c>
      <c r="C12" s="133" t="s">
        <v>146</v>
      </c>
      <c r="D12" s="131"/>
    </row>
    <row r="13" ht="21.6" customHeight="true" spans="1:4">
      <c r="A13" s="133" t="s">
        <v>147</v>
      </c>
      <c r="B13" s="130">
        <v>5017</v>
      </c>
      <c r="C13" s="133" t="s">
        <v>148</v>
      </c>
      <c r="D13" s="131"/>
    </row>
    <row r="14" ht="21.6" customHeight="true" spans="1:4">
      <c r="A14" s="132" t="s">
        <v>149</v>
      </c>
      <c r="B14" s="130">
        <v>92082</v>
      </c>
      <c r="C14" s="133" t="s">
        <v>150</v>
      </c>
      <c r="D14" s="131"/>
    </row>
    <row r="15" ht="21.6" customHeight="true" spans="1:4">
      <c r="A15" s="132" t="s">
        <v>151</v>
      </c>
      <c r="B15" s="130"/>
      <c r="C15" s="133" t="s">
        <v>152</v>
      </c>
      <c r="D15" s="131"/>
    </row>
    <row r="16" ht="21.6" customHeight="true" spans="1:4">
      <c r="A16" s="133" t="s">
        <v>153</v>
      </c>
      <c r="B16" s="130">
        <f>SUM(B17:B21)</f>
        <v>0</v>
      </c>
      <c r="C16" s="134" t="s">
        <v>154</v>
      </c>
      <c r="D16" s="131"/>
    </row>
    <row r="17" ht="21.6" customHeight="true" spans="1:4">
      <c r="A17" s="133" t="s">
        <v>155</v>
      </c>
      <c r="B17" s="131"/>
      <c r="C17" s="134" t="s">
        <v>156</v>
      </c>
      <c r="D17" s="131"/>
    </row>
    <row r="18" ht="21.6" customHeight="true" spans="1:4">
      <c r="A18" s="133" t="s">
        <v>157</v>
      </c>
      <c r="B18" s="131"/>
      <c r="C18" s="133" t="s">
        <v>158</v>
      </c>
      <c r="D18" s="131"/>
    </row>
    <row r="19" ht="21.6" customHeight="true" spans="1:4">
      <c r="A19" s="133" t="s">
        <v>159</v>
      </c>
      <c r="B19" s="131"/>
      <c r="C19" s="133" t="s">
        <v>160</v>
      </c>
      <c r="D19" s="131">
        <v>3000</v>
      </c>
    </row>
    <row r="20" ht="21.6" customHeight="true" spans="1:4">
      <c r="A20" s="133" t="s">
        <v>161</v>
      </c>
      <c r="B20" s="131"/>
      <c r="C20" s="133" t="s">
        <v>162</v>
      </c>
      <c r="D20" s="131"/>
    </row>
    <row r="21" ht="21.6" customHeight="true" spans="1:4">
      <c r="A21" s="133" t="s">
        <v>163</v>
      </c>
      <c r="B21" s="131"/>
      <c r="C21" s="135" t="s">
        <v>164</v>
      </c>
      <c r="D21" s="131">
        <v>29100</v>
      </c>
    </row>
    <row r="22" ht="21.6" customHeight="true" spans="1:4">
      <c r="A22" s="132" t="s">
        <v>165</v>
      </c>
      <c r="B22" s="131">
        <f>SUM(B23:B25)</f>
        <v>0</v>
      </c>
      <c r="C22" s="133" t="s">
        <v>166</v>
      </c>
      <c r="D22" s="136"/>
    </row>
    <row r="23" ht="21.6" customHeight="true" spans="1:4">
      <c r="A23" s="132" t="s">
        <v>167</v>
      </c>
      <c r="B23" s="131"/>
      <c r="C23" s="133" t="s">
        <v>168</v>
      </c>
      <c r="D23" s="131">
        <f>SUM(D24:D25)</f>
        <v>16572</v>
      </c>
    </row>
    <row r="24" ht="21.6" customHeight="true" spans="1:4">
      <c r="A24" s="132" t="s">
        <v>169</v>
      </c>
      <c r="B24" s="131"/>
      <c r="C24" s="133" t="s">
        <v>170</v>
      </c>
      <c r="D24" s="136">
        <v>9039</v>
      </c>
    </row>
    <row r="25" ht="21.6" customHeight="true" spans="1:4">
      <c r="A25" s="132" t="s">
        <v>171</v>
      </c>
      <c r="B25" s="131"/>
      <c r="C25" s="132" t="s">
        <v>172</v>
      </c>
      <c r="D25" s="136">
        <v>7533</v>
      </c>
    </row>
    <row r="26" ht="21.6" customHeight="true" spans="1:4">
      <c r="A26" s="133"/>
      <c r="B26" s="137"/>
      <c r="C26" s="129" t="s">
        <v>173</v>
      </c>
      <c r="D26" s="136">
        <f>SUM(D27:D31)</f>
        <v>60000</v>
      </c>
    </row>
    <row r="27" ht="21.6" customHeight="true" spans="1:4">
      <c r="A27" s="133"/>
      <c r="B27" s="137"/>
      <c r="C27" s="129" t="s">
        <v>174</v>
      </c>
      <c r="D27" s="136">
        <v>10000</v>
      </c>
    </row>
    <row r="28" ht="21.6" customHeight="true" spans="1:4">
      <c r="A28" s="133"/>
      <c r="B28" s="137"/>
      <c r="C28" s="133" t="s">
        <v>175</v>
      </c>
      <c r="D28" s="136">
        <v>30000</v>
      </c>
    </row>
    <row r="29" ht="21.6" customHeight="true" spans="1:4">
      <c r="A29" s="133"/>
      <c r="B29" s="137"/>
      <c r="C29" s="133" t="s">
        <v>176</v>
      </c>
      <c r="D29" s="136">
        <v>20000</v>
      </c>
    </row>
    <row r="30" ht="21.6" customHeight="true" spans="1:4">
      <c r="A30" s="133"/>
      <c r="B30" s="137"/>
      <c r="C30" s="133" t="s">
        <v>177</v>
      </c>
      <c r="D30" s="136"/>
    </row>
    <row r="31" ht="21.6" customHeight="true" spans="1:4">
      <c r="A31" s="129"/>
      <c r="B31" s="138"/>
      <c r="C31" s="133" t="s">
        <v>178</v>
      </c>
      <c r="D31" s="131"/>
    </row>
  </sheetData>
  <mergeCells count="3">
    <mergeCell ref="A1:D1"/>
    <mergeCell ref="A2:C2"/>
    <mergeCell ref="B4:D4"/>
  </mergeCells>
  <printOptions horizontalCentered="true" verticalCentered="true"/>
  <pageMargins left="0.904166666666667" right="0.904166666666667" top="0.314583333333333" bottom="0.354166666666667" header="0.511805555555556" footer="0.27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B38"/>
  <sheetViews>
    <sheetView workbookViewId="0">
      <pane xSplit="6" ySplit="5" topLeftCell="G20" activePane="bottomRight" state="frozen"/>
      <selection/>
      <selection pane="topRight"/>
      <selection pane="bottomLeft"/>
      <selection pane="bottomRight" activeCell="K22" sqref="K22"/>
    </sheetView>
  </sheetViews>
  <sheetFormatPr defaultColWidth="9.12222222222222" defaultRowHeight="12.75" customHeight="true"/>
  <cols>
    <col min="1" max="1" width="12.1222222222222" style="82" customWidth="true"/>
    <col min="2" max="2" width="17.3777777777778" style="82" customWidth="true"/>
    <col min="3" max="3" width="27.3777777777778" style="82" customWidth="true"/>
    <col min="4" max="4" width="14.3777777777778" style="82" customWidth="true"/>
    <col min="5" max="6" width="13.5" style="82" customWidth="true"/>
    <col min="7" max="7" width="16" style="82" customWidth="true"/>
    <col min="8" max="8" width="13" style="82" customWidth="true"/>
    <col min="9" max="9" width="13.1222222222222" style="82" customWidth="true"/>
    <col min="10" max="11" width="12" style="82" customWidth="true"/>
    <col min="12" max="12" width="11.5" style="82" customWidth="true"/>
    <col min="13" max="15" width="11.6222222222222" style="82" customWidth="true"/>
    <col min="16" max="17" width="11" style="82" customWidth="true"/>
    <col min="18" max="18" width="12.3777777777778" style="82" customWidth="true"/>
    <col min="19" max="19" width="11.8777777777778" style="82" customWidth="true"/>
    <col min="20" max="20" width="11.1222222222222" style="82" customWidth="true"/>
    <col min="21" max="21" width="10.8777777777778" style="82" customWidth="true"/>
    <col min="22" max="22" width="8.87777777777778" style="82" customWidth="true"/>
    <col min="23" max="23" width="9" style="82" customWidth="true"/>
    <col min="24" max="24" width="9.5" style="82" customWidth="true"/>
    <col min="25" max="25" width="8.5" style="82" customWidth="true"/>
    <col min="26" max="26" width="10.5" style="82" customWidth="true"/>
    <col min="27" max="27" width="10.1222222222222" style="82" customWidth="true"/>
    <col min="28" max="29" width="8" style="82" customWidth="true"/>
    <col min="30" max="30" width="10.3777777777778" style="82" customWidth="true"/>
    <col min="31" max="31" width="11.1222222222222" style="82" customWidth="true"/>
    <col min="32" max="32" width="10" style="82" customWidth="true"/>
    <col min="33" max="33" width="9.87777777777778" style="82" customWidth="true"/>
    <col min="34" max="34" width="9.37777777777778" style="82" customWidth="true"/>
    <col min="35" max="35" width="8.37777777777778" style="82" customWidth="true"/>
    <col min="36" max="36" width="8.12222222222222" style="82" customWidth="true"/>
    <col min="37" max="40" width="9.62222222222222" style="82" customWidth="true"/>
    <col min="41" max="41" width="9.5" style="82" customWidth="true"/>
    <col min="42" max="43" width="9.62222222222222" style="82" customWidth="true"/>
    <col min="44" max="45" width="13" style="82" customWidth="true"/>
    <col min="46" max="46" width="10.3777777777778" style="82" customWidth="true"/>
    <col min="47" max="47" width="8" style="82" customWidth="true"/>
    <col min="48" max="49" width="10.6222222222222" style="82" customWidth="true"/>
    <col min="50" max="50" width="8" style="82" customWidth="true"/>
    <col min="51" max="51" width="10.3777777777778" style="82" customWidth="true"/>
    <col min="52" max="52" width="9.62222222222222" style="82" customWidth="true"/>
    <col min="53" max="53" width="11.3777777777778" style="82" customWidth="true"/>
    <col min="54" max="54" width="10.1222222222222" style="82" customWidth="true"/>
    <col min="55" max="55" width="10.5" style="82" customWidth="true"/>
    <col min="56" max="57" width="10" style="82" customWidth="true"/>
    <col min="58" max="58" width="10.1222222222222" style="82" customWidth="true"/>
    <col min="59" max="59" width="10" style="82" customWidth="true"/>
    <col min="60" max="60" width="9.37777777777778" style="82" customWidth="true"/>
    <col min="61" max="61" width="10.1222222222222" style="82" customWidth="true"/>
    <col min="62" max="62" width="9.62222222222222" style="82" customWidth="true"/>
    <col min="63" max="63" width="7" style="82" customWidth="true"/>
    <col min="64" max="65" width="9.62222222222222" style="82" customWidth="true"/>
    <col min="66" max="66" width="8.62222222222222" style="82" customWidth="true"/>
    <col min="67" max="67" width="10.1222222222222" style="82" customWidth="true"/>
    <col min="68" max="68" width="11.8777777777778" style="82" customWidth="true"/>
    <col min="69" max="16384" width="9.12222222222222" style="82"/>
  </cols>
  <sheetData>
    <row r="1" ht="36" customHeight="true" spans="1:68">
      <c r="A1" s="83" t="s">
        <v>179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 t="s">
        <v>179</v>
      </c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 t="s">
        <v>179</v>
      </c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</row>
    <row r="2" ht="28.5" customHeight="true" spans="1:68">
      <c r="A2" s="84" t="str">
        <f>(部门基本情况表!A2)</f>
        <v>编报单位：万荣县退役军人事务局</v>
      </c>
      <c r="B2" s="84"/>
      <c r="C2" s="84"/>
      <c r="G2" s="102"/>
      <c r="R2" s="102" t="s">
        <v>24</v>
      </c>
      <c r="S2" s="108" t="str">
        <f>部门基本情况表!A2</f>
        <v>编报单位：万荣县退役军人事务局</v>
      </c>
      <c r="T2" s="108"/>
      <c r="U2" s="108"/>
      <c r="V2" s="108"/>
      <c r="W2" s="108"/>
      <c r="X2" s="108"/>
      <c r="AP2" s="114" t="s">
        <v>24</v>
      </c>
      <c r="AQ2" s="114"/>
      <c r="AR2" s="115" t="str">
        <f>部门基本情况表!A2</f>
        <v>编报单位：万荣县退役军人事务局</v>
      </c>
      <c r="AS2" s="116"/>
      <c r="AT2" s="116"/>
      <c r="AU2" s="116"/>
      <c r="AV2" s="116"/>
      <c r="AW2" s="116"/>
      <c r="AX2" s="116"/>
      <c r="AY2" s="116"/>
      <c r="BM2" s="122"/>
      <c r="BN2" s="114" t="s">
        <v>24</v>
      </c>
      <c r="BO2" s="114"/>
      <c r="BP2" s="114"/>
    </row>
    <row r="3" s="79" customFormat="true" ht="41.25" customHeight="true" spans="1:68">
      <c r="A3" s="85" t="s">
        <v>27</v>
      </c>
      <c r="B3" s="85"/>
      <c r="C3" s="85"/>
      <c r="D3" s="86" t="s">
        <v>108</v>
      </c>
      <c r="E3" s="86" t="s">
        <v>109</v>
      </c>
      <c r="F3" s="86" t="s">
        <v>110</v>
      </c>
      <c r="G3" s="97" t="s">
        <v>180</v>
      </c>
      <c r="H3" s="97" t="s">
        <v>181</v>
      </c>
      <c r="I3" s="105" t="s">
        <v>182</v>
      </c>
      <c r="J3" s="106"/>
      <c r="K3" s="106"/>
      <c r="L3" s="106"/>
      <c r="M3" s="105" t="s">
        <v>183</v>
      </c>
      <c r="N3" s="106"/>
      <c r="O3" s="106"/>
      <c r="P3" s="107"/>
      <c r="Q3" s="95" t="s">
        <v>86</v>
      </c>
      <c r="R3" s="95" t="s">
        <v>184</v>
      </c>
      <c r="S3" s="109" t="s">
        <v>185</v>
      </c>
      <c r="T3" s="85" t="s">
        <v>186</v>
      </c>
      <c r="U3" s="85"/>
      <c r="V3" s="85"/>
      <c r="W3" s="85"/>
      <c r="X3" s="85"/>
      <c r="Y3" s="85"/>
      <c r="Z3" s="85"/>
      <c r="AA3" s="85"/>
      <c r="AB3" s="110" t="s">
        <v>186</v>
      </c>
      <c r="AC3" s="111"/>
      <c r="AD3" s="111"/>
      <c r="AE3" s="111"/>
      <c r="AF3" s="112"/>
      <c r="AG3" s="85" t="s">
        <v>187</v>
      </c>
      <c r="AH3" s="85" t="s">
        <v>188</v>
      </c>
      <c r="AI3" s="113" t="s">
        <v>189</v>
      </c>
      <c r="AJ3" s="111"/>
      <c r="AK3" s="112"/>
      <c r="AL3" s="85" t="s">
        <v>190</v>
      </c>
      <c r="AM3" s="85"/>
      <c r="AN3" s="85" t="s">
        <v>191</v>
      </c>
      <c r="AO3" s="85" t="s">
        <v>192</v>
      </c>
      <c r="AP3" s="85" t="s">
        <v>193</v>
      </c>
      <c r="AQ3" s="85" t="s">
        <v>194</v>
      </c>
      <c r="AR3" s="97" t="s">
        <v>195</v>
      </c>
      <c r="AS3" s="85" t="s">
        <v>196</v>
      </c>
      <c r="AT3" s="85"/>
      <c r="AU3" s="85"/>
      <c r="AV3" s="85" t="s">
        <v>197</v>
      </c>
      <c r="AW3" s="117" t="s">
        <v>198</v>
      </c>
      <c r="AX3" s="118" t="s">
        <v>199</v>
      </c>
      <c r="AY3" s="118"/>
      <c r="AZ3" s="85" t="s">
        <v>200</v>
      </c>
      <c r="BA3" s="97" t="s">
        <v>201</v>
      </c>
      <c r="BB3" s="118" t="s">
        <v>202</v>
      </c>
      <c r="BC3" s="118" t="s">
        <v>203</v>
      </c>
      <c r="BD3" s="119" t="s">
        <v>204</v>
      </c>
      <c r="BE3" s="120"/>
      <c r="BF3" s="120"/>
      <c r="BG3" s="121"/>
      <c r="BH3" s="85" t="s">
        <v>205</v>
      </c>
      <c r="BI3" s="85"/>
      <c r="BJ3" s="85"/>
      <c r="BK3" s="121" t="s">
        <v>206</v>
      </c>
      <c r="BL3" s="118" t="s">
        <v>207</v>
      </c>
      <c r="BM3" s="118"/>
      <c r="BN3" s="123" t="s">
        <v>208</v>
      </c>
      <c r="BO3" s="124"/>
      <c r="BP3" s="97" t="s">
        <v>209</v>
      </c>
    </row>
    <row r="4" s="80" customFormat="true" ht="42" customHeight="true" spans="1:80">
      <c r="A4" s="87" t="s">
        <v>71</v>
      </c>
      <c r="B4" s="88" t="s">
        <v>72</v>
      </c>
      <c r="C4" s="88" t="s">
        <v>210</v>
      </c>
      <c r="D4" s="86"/>
      <c r="E4" s="86"/>
      <c r="F4" s="86"/>
      <c r="G4" s="97" t="s">
        <v>211</v>
      </c>
      <c r="H4" s="97" t="s">
        <v>212</v>
      </c>
      <c r="I4" s="95" t="s">
        <v>213</v>
      </c>
      <c r="J4" s="95" t="s">
        <v>214</v>
      </c>
      <c r="K4" s="95" t="s">
        <v>215</v>
      </c>
      <c r="L4" s="95" t="s">
        <v>216</v>
      </c>
      <c r="M4" s="95" t="s">
        <v>217</v>
      </c>
      <c r="N4" s="95" t="s">
        <v>218</v>
      </c>
      <c r="O4" s="95" t="s">
        <v>219</v>
      </c>
      <c r="P4" s="95" t="s">
        <v>220</v>
      </c>
      <c r="Q4" s="95" t="s">
        <v>86</v>
      </c>
      <c r="R4" s="95" t="s">
        <v>184</v>
      </c>
      <c r="S4" s="97" t="s">
        <v>221</v>
      </c>
      <c r="T4" s="95" t="s">
        <v>222</v>
      </c>
      <c r="U4" s="95" t="s">
        <v>223</v>
      </c>
      <c r="V4" s="95" t="s">
        <v>224</v>
      </c>
      <c r="W4" s="95" t="s">
        <v>225</v>
      </c>
      <c r="X4" s="95" t="s">
        <v>226</v>
      </c>
      <c r="Y4" s="95" t="s">
        <v>227</v>
      </c>
      <c r="Z4" s="95" t="s">
        <v>228</v>
      </c>
      <c r="AA4" s="95" t="s">
        <v>229</v>
      </c>
      <c r="AB4" s="95" t="s">
        <v>230</v>
      </c>
      <c r="AC4" s="95" t="s">
        <v>231</v>
      </c>
      <c r="AD4" s="95" t="s">
        <v>232</v>
      </c>
      <c r="AE4" s="95" t="s">
        <v>233</v>
      </c>
      <c r="AF4" s="95" t="s">
        <v>234</v>
      </c>
      <c r="AG4" s="95" t="s">
        <v>187</v>
      </c>
      <c r="AH4" s="95" t="s">
        <v>188</v>
      </c>
      <c r="AI4" s="95" t="s">
        <v>235</v>
      </c>
      <c r="AJ4" s="95" t="s">
        <v>236</v>
      </c>
      <c r="AK4" s="95" t="s">
        <v>237</v>
      </c>
      <c r="AL4" s="95" t="s">
        <v>238</v>
      </c>
      <c r="AM4" s="95" t="s">
        <v>190</v>
      </c>
      <c r="AN4" s="95" t="s">
        <v>191</v>
      </c>
      <c r="AO4" s="95" t="s">
        <v>192</v>
      </c>
      <c r="AP4" s="95" t="s">
        <v>193</v>
      </c>
      <c r="AQ4" s="85" t="s">
        <v>194</v>
      </c>
      <c r="AR4" s="97" t="s">
        <v>195</v>
      </c>
      <c r="AS4" s="95" t="s">
        <v>239</v>
      </c>
      <c r="AT4" s="95" t="s">
        <v>240</v>
      </c>
      <c r="AU4" s="95" t="s">
        <v>241</v>
      </c>
      <c r="AV4" s="95" t="s">
        <v>197</v>
      </c>
      <c r="AW4" s="117" t="s">
        <v>198</v>
      </c>
      <c r="AX4" s="118" t="s">
        <v>242</v>
      </c>
      <c r="AY4" s="118" t="s">
        <v>243</v>
      </c>
      <c r="AZ4" s="95" t="s">
        <v>200</v>
      </c>
      <c r="BA4" s="97" t="s">
        <v>244</v>
      </c>
      <c r="BB4" s="118" t="s">
        <v>202</v>
      </c>
      <c r="BC4" s="118" t="s">
        <v>203</v>
      </c>
      <c r="BD4" s="118" t="s">
        <v>245</v>
      </c>
      <c r="BE4" s="118" t="s">
        <v>246</v>
      </c>
      <c r="BF4" s="118" t="s">
        <v>247</v>
      </c>
      <c r="BG4" s="118" t="s">
        <v>248</v>
      </c>
      <c r="BH4" s="95" t="s">
        <v>249</v>
      </c>
      <c r="BI4" s="85" t="s">
        <v>250</v>
      </c>
      <c r="BJ4" s="85" t="s">
        <v>251</v>
      </c>
      <c r="BK4" s="121" t="s">
        <v>206</v>
      </c>
      <c r="BL4" s="121" t="s">
        <v>252</v>
      </c>
      <c r="BM4" s="118" t="s">
        <v>253</v>
      </c>
      <c r="BN4" s="97" t="s">
        <v>254</v>
      </c>
      <c r="BO4" s="97" t="s">
        <v>255</v>
      </c>
      <c r="BP4" s="97" t="s">
        <v>209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="81" customFormat="true" ht="31.5" customHeight="true" spans="1:68">
      <c r="A5" s="89"/>
      <c r="B5" s="89"/>
      <c r="C5" s="90" t="s">
        <v>127</v>
      </c>
      <c r="D5" s="91">
        <f t="shared" ref="D5:D11" si="0">SUM(E5:F5)</f>
        <v>28347582</v>
      </c>
      <c r="E5" s="94">
        <f>SUM('一般公共预算财政拨款基本支出经济分类表（七）'!B4)</f>
        <v>1363282</v>
      </c>
      <c r="F5" s="94">
        <f>SUM(F6:F36)</f>
        <v>26984300</v>
      </c>
      <c r="G5" s="103">
        <f t="shared" ref="G5:G11" si="1">SUM(H5+S5+AR5+BA5+BN5+BO5+BP5)</f>
        <v>28567582</v>
      </c>
      <c r="H5" s="103">
        <f t="shared" ref="H5:H11" si="2">SUM(I5:R5)</f>
        <v>1218610</v>
      </c>
      <c r="I5" s="103">
        <f t="shared" ref="I5:R5" si="3">SUM(I6:I36)</f>
        <v>460327</v>
      </c>
      <c r="J5" s="103">
        <f t="shared" si="3"/>
        <v>152496</v>
      </c>
      <c r="K5" s="103">
        <f t="shared" si="3"/>
        <v>201840</v>
      </c>
      <c r="L5" s="103">
        <f t="shared" si="3"/>
        <v>50023</v>
      </c>
      <c r="M5" s="103">
        <f t="shared" si="3"/>
        <v>126454</v>
      </c>
      <c r="N5" s="103">
        <f t="shared" si="3"/>
        <v>79000</v>
      </c>
      <c r="O5" s="103">
        <f t="shared" si="3"/>
        <v>51371</v>
      </c>
      <c r="P5" s="103">
        <f t="shared" si="3"/>
        <v>5017</v>
      </c>
      <c r="Q5" s="103">
        <f t="shared" si="3"/>
        <v>92082</v>
      </c>
      <c r="R5" s="103">
        <f t="shared" si="3"/>
        <v>0</v>
      </c>
      <c r="S5" s="103">
        <f t="shared" ref="S5" si="4">SUM(T5:AP5)</f>
        <v>781672</v>
      </c>
      <c r="T5" s="103">
        <f t="shared" ref="T5:AE5" si="5">SUM(T6:T36)</f>
        <v>136000</v>
      </c>
      <c r="U5" s="103">
        <f t="shared" si="5"/>
        <v>20000</v>
      </c>
      <c r="V5" s="103">
        <f t="shared" si="5"/>
        <v>0</v>
      </c>
      <c r="W5" s="103">
        <f t="shared" si="5"/>
        <v>10000</v>
      </c>
      <c r="X5" s="103">
        <f t="shared" si="5"/>
        <v>30000</v>
      </c>
      <c r="Y5" s="103">
        <f t="shared" si="5"/>
        <v>20000</v>
      </c>
      <c r="Z5" s="103">
        <f t="shared" si="5"/>
        <v>0</v>
      </c>
      <c r="AA5" s="103">
        <f t="shared" si="5"/>
        <v>60000</v>
      </c>
      <c r="AB5" s="103">
        <f t="shared" si="5"/>
        <v>0</v>
      </c>
      <c r="AC5" s="103">
        <f t="shared" si="5"/>
        <v>0</v>
      </c>
      <c r="AD5" s="103">
        <f t="shared" si="5"/>
        <v>9039</v>
      </c>
      <c r="AE5" s="103">
        <f t="shared" si="5"/>
        <v>7533</v>
      </c>
      <c r="AF5" s="103">
        <f t="shared" ref="AF5:AQ5" si="6">SUM(AF6:AF36)</f>
        <v>29100</v>
      </c>
      <c r="AG5" s="103">
        <f t="shared" si="6"/>
        <v>0</v>
      </c>
      <c r="AH5" s="103">
        <f t="shared" si="6"/>
        <v>0</v>
      </c>
      <c r="AI5" s="103">
        <f t="shared" si="6"/>
        <v>20000</v>
      </c>
      <c r="AJ5" s="103">
        <f t="shared" si="6"/>
        <v>0</v>
      </c>
      <c r="AK5" s="103">
        <f t="shared" si="6"/>
        <v>0</v>
      </c>
      <c r="AL5" s="103">
        <f t="shared" si="6"/>
        <v>120000</v>
      </c>
      <c r="AM5" s="103">
        <f t="shared" si="6"/>
        <v>23000</v>
      </c>
      <c r="AN5" s="103">
        <f t="shared" si="6"/>
        <v>0</v>
      </c>
      <c r="AO5" s="103">
        <f t="shared" si="6"/>
        <v>0</v>
      </c>
      <c r="AP5" s="103">
        <f t="shared" si="6"/>
        <v>297000</v>
      </c>
      <c r="AQ5" s="103">
        <f t="shared" si="6"/>
        <v>0</v>
      </c>
      <c r="AR5" s="103">
        <f t="shared" ref="AR5:AR11" si="7">SUM(AS5:AZ5)</f>
        <v>26554300</v>
      </c>
      <c r="AS5" s="103">
        <f t="shared" ref="AS5:AZ5" si="8">SUM(AS6:AS36)</f>
        <v>25242100</v>
      </c>
      <c r="AT5" s="103">
        <f t="shared" si="8"/>
        <v>1312200</v>
      </c>
      <c r="AU5" s="103">
        <f t="shared" si="8"/>
        <v>0</v>
      </c>
      <c r="AV5" s="103">
        <f t="shared" si="8"/>
        <v>0</v>
      </c>
      <c r="AW5" s="103">
        <f t="shared" si="8"/>
        <v>0</v>
      </c>
      <c r="AX5" s="103">
        <f t="shared" si="8"/>
        <v>0</v>
      </c>
      <c r="AY5" s="103">
        <f t="shared" si="8"/>
        <v>0</v>
      </c>
      <c r="AZ5" s="103">
        <f t="shared" si="8"/>
        <v>0</v>
      </c>
      <c r="BA5" s="103">
        <f t="shared" ref="BA5:BA11" si="9">SUM(BB5:BN5)</f>
        <v>13000</v>
      </c>
      <c r="BB5" s="103">
        <f t="shared" ref="BB5:BP5" si="10">SUM(BB6:BB36)</f>
        <v>0</v>
      </c>
      <c r="BC5" s="103">
        <f t="shared" si="10"/>
        <v>0</v>
      </c>
      <c r="BD5" s="103">
        <f t="shared" si="10"/>
        <v>0</v>
      </c>
      <c r="BE5" s="103">
        <f t="shared" si="10"/>
        <v>0</v>
      </c>
      <c r="BF5" s="103">
        <f t="shared" si="10"/>
        <v>0</v>
      </c>
      <c r="BG5" s="103">
        <f t="shared" si="10"/>
        <v>0</v>
      </c>
      <c r="BH5" s="103">
        <f t="shared" si="10"/>
        <v>13000</v>
      </c>
      <c r="BI5" s="103">
        <f t="shared" si="10"/>
        <v>0</v>
      </c>
      <c r="BJ5" s="103">
        <f t="shared" si="10"/>
        <v>0</v>
      </c>
      <c r="BK5" s="103">
        <f t="shared" si="10"/>
        <v>0</v>
      </c>
      <c r="BL5" s="103">
        <f t="shared" si="10"/>
        <v>0</v>
      </c>
      <c r="BM5" s="103">
        <f t="shared" si="10"/>
        <v>0</v>
      </c>
      <c r="BN5" s="103">
        <f t="shared" si="10"/>
        <v>0</v>
      </c>
      <c r="BO5" s="103">
        <f t="shared" si="10"/>
        <v>0</v>
      </c>
      <c r="BP5" s="103">
        <f t="shared" si="10"/>
        <v>0</v>
      </c>
    </row>
    <row r="6" s="81" customFormat="true" ht="31.5" customHeight="true" spans="1:68">
      <c r="A6" s="92" t="s">
        <v>75</v>
      </c>
      <c r="B6" s="92" t="s">
        <v>76</v>
      </c>
      <c r="C6" s="93" t="s">
        <v>109</v>
      </c>
      <c r="D6" s="94">
        <f t="shared" si="0"/>
        <v>1009358</v>
      </c>
      <c r="E6" s="94">
        <f>SUM(E5-E7-E9-E10-E11-E8)</f>
        <v>1009358</v>
      </c>
      <c r="F6" s="94"/>
      <c r="G6" s="103">
        <f t="shared" si="1"/>
        <v>1009358</v>
      </c>
      <c r="H6" s="103">
        <f t="shared" si="2"/>
        <v>864686</v>
      </c>
      <c r="I6" s="103">
        <f>SUM('一般公共预算财政拨款基本支出经济分类表（七）'!B6)</f>
        <v>460327</v>
      </c>
      <c r="J6" s="103">
        <f>SUM('一般公共预算财政拨款基本支出经济分类表（七）'!B7)</f>
        <v>152496</v>
      </c>
      <c r="K6" s="103">
        <f>SUM('一般公共预算财政拨款基本支出经济分类表（七）'!B8)</f>
        <v>201840</v>
      </c>
      <c r="L6" s="103">
        <f>SUM('一般公共预算财政拨款基本支出经济分类表（七）'!B9)</f>
        <v>50023</v>
      </c>
      <c r="M6" s="103"/>
      <c r="N6" s="103"/>
      <c r="O6" s="103"/>
      <c r="P6" s="103"/>
      <c r="Q6" s="103"/>
      <c r="R6" s="103">
        <f>SUM('一般公共预算财政拨款基本支出经济分类表（七）'!B15,'一般公共预算财政拨款基本支出经济分类表（七）'!D22)</f>
        <v>0</v>
      </c>
      <c r="S6" s="103">
        <f t="shared" ref="S6:S11" si="11">SUM(T6:AQ6)</f>
        <v>144672</v>
      </c>
      <c r="T6" s="103">
        <f>SUM('一般公共预算财政拨款基本支出经济分类表（七）'!D7)</f>
        <v>16000</v>
      </c>
      <c r="U6" s="103">
        <f>SUM('一般公共预算财政拨款基本支出经济分类表（七）'!D8)</f>
        <v>0</v>
      </c>
      <c r="V6" s="103">
        <f>SUM('一般公共预算财政拨款基本支出经济分类表（七）'!D9)</f>
        <v>0</v>
      </c>
      <c r="W6" s="103">
        <f>SUM('一般公共预算财政拨款基本支出经济分类表（七）'!D27)</f>
        <v>10000</v>
      </c>
      <c r="X6" s="103">
        <f>SUM('一般公共预算财政拨款基本支出经济分类表（七）'!D28)</f>
        <v>30000</v>
      </c>
      <c r="Y6" s="103">
        <f>SUM('一般公共预算财政拨款基本支出经济分类表（七）'!D29)</f>
        <v>20000</v>
      </c>
      <c r="Z6" s="103">
        <f>SUM('一般公共预算财政拨款基本支出经济分类表（七）'!D30)</f>
        <v>0</v>
      </c>
      <c r="AA6" s="103">
        <f>SUM('一般公共预算财政拨款基本支出经济分类表（七）'!D10)</f>
        <v>10000</v>
      </c>
      <c r="AB6" s="103">
        <f>SUM('一般公共预算财政拨款基本支出经济分类表（七）'!D12)</f>
        <v>0</v>
      </c>
      <c r="AC6" s="103">
        <f>SUM('一般公共预算财政拨款基本支出经济分类表（七）'!C20)</f>
        <v>0</v>
      </c>
      <c r="AD6" s="103">
        <f>SUM('一般公共预算财政拨款基本支出经济分类表（七）'!D24)</f>
        <v>9039</v>
      </c>
      <c r="AE6" s="103">
        <f>SUM('一般公共预算财政拨款基本支出经济分类表（七）'!D25)</f>
        <v>7533</v>
      </c>
      <c r="AF6" s="103">
        <f>SUM('一般公共预算财政拨款基本支出经济分类表（七）'!D21)</f>
        <v>29100</v>
      </c>
      <c r="AG6" s="103">
        <f>SUM('一般公共预算财政拨款基本支出经济分类表（七）'!D13)</f>
        <v>0</v>
      </c>
      <c r="AH6" s="103">
        <f>SUM('一般公共预算财政拨款基本支出经济分类表（七）'!D14)</f>
        <v>0</v>
      </c>
      <c r="AI6" s="103">
        <f>SUM('一般公共预算财政拨款基本支出经济分类表（七）'!D16)</f>
        <v>0</v>
      </c>
      <c r="AJ6" s="103"/>
      <c r="AK6" s="103">
        <f>SUM('一般公共预算财政拨款基本支出经济分类表（七）'!D17)</f>
        <v>0</v>
      </c>
      <c r="AL6" s="103">
        <f>SUM('一般公共预算财政拨款基本支出经济分类表（七）'!D18)</f>
        <v>0</v>
      </c>
      <c r="AM6" s="103">
        <f>SUM('一般公共预算财政拨款基本支出经济分类表（七）'!D19)</f>
        <v>3000</v>
      </c>
      <c r="AN6" s="103">
        <f>SUM('一般公共预算财政拨款基本支出经济分类表（七）'!D15)</f>
        <v>0</v>
      </c>
      <c r="AO6" s="103">
        <f>SUM('一般公共预算财政拨款基本支出经济分类表（七）'!D31)</f>
        <v>0</v>
      </c>
      <c r="AP6" s="103">
        <f>SUM('一般公共预算财政拨款基本支出经济分类表（七）'!D11)</f>
        <v>10000</v>
      </c>
      <c r="AQ6" s="103">
        <f>SUM('一般公共预算财政拨款基本支出经济分类表（七）'!D22)</f>
        <v>0</v>
      </c>
      <c r="AR6" s="103">
        <f t="shared" si="7"/>
        <v>0</v>
      </c>
      <c r="AS6" s="103"/>
      <c r="AT6" s="103"/>
      <c r="AU6" s="103"/>
      <c r="AV6" s="103"/>
      <c r="AW6" s="103"/>
      <c r="AX6" s="103"/>
      <c r="AY6" s="103"/>
      <c r="AZ6" s="103">
        <f>SUM('一般公共预算财政拨款基本支出经济分类表（七）'!B21)</f>
        <v>0</v>
      </c>
      <c r="BA6" s="103">
        <f t="shared" si="9"/>
        <v>0</v>
      </c>
      <c r="BB6" s="103"/>
      <c r="BC6" s="103"/>
      <c r="BD6" s="103"/>
      <c r="BE6" s="103"/>
      <c r="BF6" s="103"/>
      <c r="BG6" s="103"/>
      <c r="BH6" s="103">
        <f>SUM('一般公共预算财政拨款基本支出经济分类表（七）'!B23)</f>
        <v>0</v>
      </c>
      <c r="BI6" s="103">
        <f>SUM('一般公共预算财政拨款基本支出经济分类表（七）'!B24)</f>
        <v>0</v>
      </c>
      <c r="BJ6" s="103">
        <f>SUM('一般公共预算财政拨款基本支出经济分类表（七）'!B25)</f>
        <v>0</v>
      </c>
      <c r="BK6" s="103"/>
      <c r="BL6" s="103"/>
      <c r="BM6" s="103"/>
      <c r="BN6" s="103"/>
      <c r="BO6" s="103"/>
      <c r="BP6" s="103"/>
    </row>
    <row r="7" s="81" customFormat="true" ht="31.5" customHeight="true" spans="1:68">
      <c r="A7" s="92" t="s">
        <v>77</v>
      </c>
      <c r="B7" s="92" t="s">
        <v>78</v>
      </c>
      <c r="C7" s="95" t="s">
        <v>256</v>
      </c>
      <c r="D7" s="94">
        <f t="shared" si="0"/>
        <v>126454</v>
      </c>
      <c r="E7" s="94">
        <f>SUM(G7)</f>
        <v>126454</v>
      </c>
      <c r="F7" s="94"/>
      <c r="G7" s="103">
        <f t="shared" si="1"/>
        <v>126454</v>
      </c>
      <c r="H7" s="103">
        <f t="shared" si="2"/>
        <v>126454</v>
      </c>
      <c r="I7" s="103"/>
      <c r="J7" s="103"/>
      <c r="K7" s="103"/>
      <c r="L7" s="103"/>
      <c r="M7" s="103">
        <f>SUM('一般公共预算财政拨款基本支出经济分类表（七）'!B10)</f>
        <v>126454</v>
      </c>
      <c r="N7" s="103"/>
      <c r="O7" s="103"/>
      <c r="P7" s="103"/>
      <c r="Q7" s="103"/>
      <c r="R7" s="103"/>
      <c r="S7" s="103">
        <f t="shared" si="11"/>
        <v>0</v>
      </c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>
        <f t="shared" si="7"/>
        <v>0</v>
      </c>
      <c r="AS7" s="103"/>
      <c r="AT7" s="103"/>
      <c r="AU7" s="103"/>
      <c r="AV7" s="103"/>
      <c r="AW7" s="103"/>
      <c r="AX7" s="103"/>
      <c r="AY7" s="103"/>
      <c r="AZ7" s="103"/>
      <c r="BA7" s="103">
        <f t="shared" si="9"/>
        <v>0</v>
      </c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</row>
    <row r="8" s="81" customFormat="true" ht="31.5" customHeight="true" spans="1:68">
      <c r="A8" s="93" t="s">
        <v>257</v>
      </c>
      <c r="B8" s="93" t="s">
        <v>80</v>
      </c>
      <c r="C8" s="93" t="s">
        <v>218</v>
      </c>
      <c r="D8" s="94">
        <f t="shared" si="0"/>
        <v>79000</v>
      </c>
      <c r="E8" s="94">
        <f>SUM(G8)</f>
        <v>79000</v>
      </c>
      <c r="F8" s="94"/>
      <c r="G8" s="103">
        <f t="shared" si="1"/>
        <v>79000</v>
      </c>
      <c r="H8" s="103">
        <f t="shared" si="2"/>
        <v>79000</v>
      </c>
      <c r="I8" s="103"/>
      <c r="J8" s="103"/>
      <c r="K8" s="103"/>
      <c r="L8" s="103"/>
      <c r="M8" s="103"/>
      <c r="N8" s="103">
        <f>SUM('一般公共预算财政拨款基本支出经济分类表（七）'!B12)</f>
        <v>79000</v>
      </c>
      <c r="O8" s="103"/>
      <c r="P8" s="103"/>
      <c r="Q8" s="103"/>
      <c r="R8" s="103"/>
      <c r="S8" s="103">
        <f t="shared" si="11"/>
        <v>0</v>
      </c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>
        <f t="shared" si="7"/>
        <v>0</v>
      </c>
      <c r="AS8" s="103"/>
      <c r="AT8" s="103"/>
      <c r="AU8" s="103"/>
      <c r="AV8" s="103"/>
      <c r="AW8" s="103"/>
      <c r="AX8" s="103"/>
      <c r="AY8" s="103"/>
      <c r="AZ8" s="103"/>
      <c r="BA8" s="103">
        <f t="shared" si="9"/>
        <v>0</v>
      </c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</row>
    <row r="9" s="81" customFormat="true" ht="31.5" customHeight="true" spans="1:68">
      <c r="A9" s="92" t="s">
        <v>81</v>
      </c>
      <c r="B9" s="92" t="s">
        <v>82</v>
      </c>
      <c r="C9" s="93" t="s">
        <v>258</v>
      </c>
      <c r="D9" s="94">
        <f t="shared" si="0"/>
        <v>5017</v>
      </c>
      <c r="E9" s="94">
        <f>SUM(G9)</f>
        <v>5017</v>
      </c>
      <c r="F9" s="94"/>
      <c r="G9" s="103">
        <f t="shared" si="1"/>
        <v>5017</v>
      </c>
      <c r="H9" s="103">
        <f t="shared" si="2"/>
        <v>5017</v>
      </c>
      <c r="I9" s="103"/>
      <c r="J9" s="103"/>
      <c r="K9" s="103"/>
      <c r="L9" s="103"/>
      <c r="M9" s="103"/>
      <c r="N9" s="103"/>
      <c r="O9" s="103"/>
      <c r="P9" s="103">
        <f>SUM('一般公共预算财政拨款基本支出经济分类表（七）'!B13)</f>
        <v>5017</v>
      </c>
      <c r="Q9" s="103"/>
      <c r="R9" s="103"/>
      <c r="S9" s="103">
        <f t="shared" si="11"/>
        <v>0</v>
      </c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>
        <f t="shared" si="7"/>
        <v>0</v>
      </c>
      <c r="AS9" s="103"/>
      <c r="AT9" s="103"/>
      <c r="AU9" s="103"/>
      <c r="AV9" s="103"/>
      <c r="AW9" s="103"/>
      <c r="AX9" s="103"/>
      <c r="AY9" s="103"/>
      <c r="AZ9" s="103"/>
      <c r="BA9" s="103">
        <f t="shared" si="9"/>
        <v>0</v>
      </c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</row>
    <row r="10" s="81" customFormat="true" ht="31.5" customHeight="true" spans="1:68">
      <c r="A10" s="96" t="s">
        <v>83</v>
      </c>
      <c r="B10" s="96" t="s">
        <v>84</v>
      </c>
      <c r="C10" s="97" t="s">
        <v>219</v>
      </c>
      <c r="D10" s="94">
        <f t="shared" si="0"/>
        <v>51371</v>
      </c>
      <c r="E10" s="94">
        <f>SUM(G10)</f>
        <v>51371</v>
      </c>
      <c r="F10" s="94"/>
      <c r="G10" s="103">
        <f t="shared" si="1"/>
        <v>51371</v>
      </c>
      <c r="H10" s="103">
        <f t="shared" si="2"/>
        <v>51371</v>
      </c>
      <c r="I10" s="103"/>
      <c r="J10" s="103"/>
      <c r="K10" s="103"/>
      <c r="L10" s="103"/>
      <c r="M10" s="103"/>
      <c r="N10" s="103"/>
      <c r="O10" s="103">
        <f>SUM('一般公共预算财政拨款基本支出经济分类表（七）'!B11)</f>
        <v>51371</v>
      </c>
      <c r="P10" s="103"/>
      <c r="Q10" s="103"/>
      <c r="R10" s="103"/>
      <c r="S10" s="103">
        <f t="shared" si="11"/>
        <v>0</v>
      </c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>
        <f t="shared" si="7"/>
        <v>0</v>
      </c>
      <c r="AS10" s="103"/>
      <c r="AT10" s="103"/>
      <c r="AU10" s="103"/>
      <c r="AV10" s="103"/>
      <c r="AW10" s="103"/>
      <c r="AX10" s="103"/>
      <c r="AY10" s="103"/>
      <c r="AZ10" s="103"/>
      <c r="BA10" s="103">
        <f t="shared" si="9"/>
        <v>0</v>
      </c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</row>
    <row r="11" s="81" customFormat="true" ht="31.5" customHeight="true" spans="1:68">
      <c r="A11" s="92" t="s">
        <v>85</v>
      </c>
      <c r="B11" s="92" t="s">
        <v>86</v>
      </c>
      <c r="C11" s="92" t="s">
        <v>86</v>
      </c>
      <c r="D11" s="94">
        <f t="shared" si="0"/>
        <v>92082</v>
      </c>
      <c r="E11" s="94">
        <f>SUM(G11)</f>
        <v>92082</v>
      </c>
      <c r="F11" s="94"/>
      <c r="G11" s="103">
        <f t="shared" si="1"/>
        <v>92082</v>
      </c>
      <c r="H11" s="103">
        <f t="shared" si="2"/>
        <v>92082</v>
      </c>
      <c r="I11" s="103"/>
      <c r="J11" s="103"/>
      <c r="K11" s="103"/>
      <c r="L11" s="103"/>
      <c r="M11" s="103"/>
      <c r="N11" s="103"/>
      <c r="O11" s="103"/>
      <c r="P11" s="103"/>
      <c r="Q11" s="103">
        <f>SUM('一般公共预算财政拨款基本支出经济分类表（七）'!B14)</f>
        <v>92082</v>
      </c>
      <c r="R11" s="103"/>
      <c r="S11" s="103">
        <f t="shared" si="11"/>
        <v>0</v>
      </c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>
        <f t="shared" si="7"/>
        <v>0</v>
      </c>
      <c r="AS11" s="103"/>
      <c r="AT11" s="103"/>
      <c r="AU11" s="103"/>
      <c r="AV11" s="103"/>
      <c r="AW11" s="103"/>
      <c r="AX11" s="103"/>
      <c r="AY11" s="103"/>
      <c r="AZ11" s="103"/>
      <c r="BA11" s="103">
        <f t="shared" si="9"/>
        <v>0</v>
      </c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</row>
    <row r="12" s="81" customFormat="true" ht="31.5" customHeight="true" spans="1:68">
      <c r="A12" s="98">
        <v>2080899</v>
      </c>
      <c r="B12" s="98" t="s">
        <v>87</v>
      </c>
      <c r="C12" s="98" t="s">
        <v>259</v>
      </c>
      <c r="D12" s="94">
        <v>14000</v>
      </c>
      <c r="F12" s="104">
        <v>14000</v>
      </c>
      <c r="G12" s="103">
        <f t="shared" ref="G12:G15" si="12">SUM(H12+S12+AR12+BA12+BN12+BO12+BP12)</f>
        <v>14000</v>
      </c>
      <c r="H12" s="103">
        <f t="shared" ref="H12:H15" si="13">SUM(I12:R12)</f>
        <v>0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>
        <f t="shared" ref="S12:S15" si="14">SUM(T12:AQ12)</f>
        <v>0</v>
      </c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>
        <f t="shared" ref="AR12:AR15" si="15">SUM(AS12:AZ12)</f>
        <v>14000</v>
      </c>
      <c r="AS12" s="103">
        <v>14000</v>
      </c>
      <c r="AT12" s="103"/>
      <c r="AU12" s="103"/>
      <c r="AV12" s="103"/>
      <c r="AW12" s="103"/>
      <c r="AX12" s="103"/>
      <c r="AY12" s="103"/>
      <c r="AZ12" s="103"/>
      <c r="BA12" s="103">
        <f t="shared" ref="BA12:BA15" si="16">SUM(BB12:BN12)</f>
        <v>0</v>
      </c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</row>
    <row r="13" s="81" customFormat="true" ht="31.5" customHeight="true" spans="1:68">
      <c r="A13" s="93" t="s">
        <v>88</v>
      </c>
      <c r="B13" s="99" t="s">
        <v>89</v>
      </c>
      <c r="C13" s="92" t="s">
        <v>260</v>
      </c>
      <c r="D13" s="94">
        <f>SUM(E13:F13)</f>
        <v>50000</v>
      </c>
      <c r="E13" s="94"/>
      <c r="F13" s="104">
        <f>SUM(G13)</f>
        <v>50000</v>
      </c>
      <c r="G13" s="103">
        <f t="shared" si="12"/>
        <v>50000</v>
      </c>
      <c r="H13" s="103">
        <f t="shared" si="13"/>
        <v>0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>
        <f t="shared" si="14"/>
        <v>50000</v>
      </c>
      <c r="T13" s="103">
        <v>10000</v>
      </c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>
        <v>20000</v>
      </c>
      <c r="AJ13" s="103"/>
      <c r="AK13" s="103"/>
      <c r="AL13" s="103">
        <v>20000</v>
      </c>
      <c r="AM13" s="103"/>
      <c r="AN13" s="103"/>
      <c r="AO13" s="103"/>
      <c r="AP13" s="103"/>
      <c r="AQ13" s="103"/>
      <c r="AR13" s="103">
        <f t="shared" si="15"/>
        <v>0</v>
      </c>
      <c r="AS13" s="103"/>
      <c r="AT13" s="103"/>
      <c r="AU13" s="103"/>
      <c r="AV13" s="103"/>
      <c r="AW13" s="103"/>
      <c r="AX13" s="103"/>
      <c r="AY13" s="103"/>
      <c r="AZ13" s="103"/>
      <c r="BA13" s="103">
        <f t="shared" si="16"/>
        <v>0</v>
      </c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</row>
    <row r="14" s="81" customFormat="true" ht="31.5" customHeight="true" spans="1:68">
      <c r="A14" s="93" t="s">
        <v>88</v>
      </c>
      <c r="B14" s="99" t="s">
        <v>89</v>
      </c>
      <c r="C14" s="93" t="s">
        <v>261</v>
      </c>
      <c r="D14" s="94">
        <f>SUM(E14:F14)</f>
        <v>50000</v>
      </c>
      <c r="E14" s="94"/>
      <c r="F14" s="104">
        <f>SUM(G14)</f>
        <v>50000</v>
      </c>
      <c r="G14" s="103">
        <f t="shared" si="12"/>
        <v>50000</v>
      </c>
      <c r="H14" s="103">
        <f t="shared" si="13"/>
        <v>0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>
        <f t="shared" si="14"/>
        <v>50000</v>
      </c>
      <c r="T14" s="103"/>
      <c r="U14" s="103"/>
      <c r="V14" s="103"/>
      <c r="W14" s="103"/>
      <c r="X14" s="103"/>
      <c r="Y14" s="103"/>
      <c r="Z14" s="103"/>
      <c r="AA14" s="103">
        <v>50000</v>
      </c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>
        <f t="shared" si="15"/>
        <v>0</v>
      </c>
      <c r="AS14" s="103"/>
      <c r="AT14" s="103"/>
      <c r="AU14" s="103"/>
      <c r="AV14" s="103"/>
      <c r="AW14" s="103"/>
      <c r="AX14" s="103"/>
      <c r="AY14" s="103"/>
      <c r="AZ14" s="103"/>
      <c r="BA14" s="103">
        <f t="shared" si="16"/>
        <v>0</v>
      </c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</row>
    <row r="15" s="81" customFormat="true" ht="31.5" customHeight="true" spans="1:68">
      <c r="A15" s="93" t="s">
        <v>88</v>
      </c>
      <c r="B15" s="99" t="s">
        <v>89</v>
      </c>
      <c r="C15" s="92" t="s">
        <v>262</v>
      </c>
      <c r="D15" s="94">
        <f>SUM(E15:F15)</f>
        <v>150000</v>
      </c>
      <c r="E15" s="94"/>
      <c r="F15" s="104">
        <f>SUM(G15)</f>
        <v>150000</v>
      </c>
      <c r="G15" s="103">
        <f t="shared" si="12"/>
        <v>150000</v>
      </c>
      <c r="H15" s="103">
        <f t="shared" si="13"/>
        <v>0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>
        <f t="shared" si="14"/>
        <v>150000</v>
      </c>
      <c r="T15" s="103">
        <v>30000</v>
      </c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>
        <v>100000</v>
      </c>
      <c r="AM15" s="103">
        <v>20000</v>
      </c>
      <c r="AN15" s="103"/>
      <c r="AO15" s="103"/>
      <c r="AP15" s="103"/>
      <c r="AQ15" s="103"/>
      <c r="AR15" s="103">
        <f t="shared" si="15"/>
        <v>0</v>
      </c>
      <c r="AS15" s="103"/>
      <c r="AT15" s="103"/>
      <c r="AU15" s="103"/>
      <c r="AV15" s="103"/>
      <c r="AW15" s="103"/>
      <c r="AX15" s="103"/>
      <c r="AY15" s="103"/>
      <c r="AZ15" s="103"/>
      <c r="BA15" s="103">
        <f t="shared" si="16"/>
        <v>0</v>
      </c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</row>
    <row r="16" s="81" customFormat="true" ht="31.5" customHeight="true" spans="1:68">
      <c r="A16" s="93" t="s">
        <v>88</v>
      </c>
      <c r="B16" s="99" t="s">
        <v>89</v>
      </c>
      <c r="C16" s="93" t="s">
        <v>263</v>
      </c>
      <c r="D16" s="94">
        <f t="shared" ref="D16:D30" si="17">SUM(E16:F16)</f>
        <v>200000</v>
      </c>
      <c r="E16" s="94"/>
      <c r="F16" s="104">
        <f t="shared" ref="F16:F30" si="18">SUM(G16)</f>
        <v>200000</v>
      </c>
      <c r="G16" s="103">
        <f t="shared" ref="G16:G30" si="19">SUM(H16+S16+AR16+BA16+BN16+BO16+BP16)</f>
        <v>200000</v>
      </c>
      <c r="H16" s="103">
        <f t="shared" ref="H16:H30" si="20">SUM(I16:R16)</f>
        <v>0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>
        <f t="shared" ref="S16:S30" si="21">SUM(T16:AQ16)</f>
        <v>187000</v>
      </c>
      <c r="T16" s="103">
        <v>80000</v>
      </c>
      <c r="U16" s="103">
        <v>20000</v>
      </c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>
        <v>87000</v>
      </c>
      <c r="AQ16" s="103"/>
      <c r="AR16" s="103">
        <f t="shared" ref="AR16:AR30" si="22">SUM(AS16:AZ16)</f>
        <v>0</v>
      </c>
      <c r="AS16" s="103"/>
      <c r="AT16" s="103"/>
      <c r="AU16" s="103"/>
      <c r="AV16" s="103"/>
      <c r="AW16" s="103"/>
      <c r="AX16" s="103"/>
      <c r="AY16" s="103"/>
      <c r="AZ16" s="103"/>
      <c r="BA16" s="103">
        <f t="shared" ref="BA16:BA30" si="23">SUM(BB16:BN16)</f>
        <v>13000</v>
      </c>
      <c r="BB16" s="103"/>
      <c r="BC16" s="103"/>
      <c r="BD16" s="103"/>
      <c r="BE16" s="103"/>
      <c r="BF16" s="103"/>
      <c r="BG16" s="103"/>
      <c r="BH16" s="103">
        <v>13000</v>
      </c>
      <c r="BI16" s="103"/>
      <c r="BJ16" s="103"/>
      <c r="BK16" s="103"/>
      <c r="BL16" s="103"/>
      <c r="BM16" s="103"/>
      <c r="BN16" s="103"/>
      <c r="BO16" s="103"/>
      <c r="BP16" s="103"/>
    </row>
    <row r="17" s="81" customFormat="true" ht="31.5" customHeight="true" spans="1:68">
      <c r="A17" s="93" t="s">
        <v>90</v>
      </c>
      <c r="B17" s="99" t="s">
        <v>91</v>
      </c>
      <c r="C17" s="93" t="s">
        <v>264</v>
      </c>
      <c r="D17" s="94">
        <f t="shared" si="17"/>
        <v>200000</v>
      </c>
      <c r="E17" s="94"/>
      <c r="F17" s="104">
        <f t="shared" si="18"/>
        <v>200000</v>
      </c>
      <c r="G17" s="103">
        <f t="shared" si="19"/>
        <v>200000</v>
      </c>
      <c r="H17" s="103">
        <f t="shared" si="20"/>
        <v>0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>
        <f t="shared" si="21"/>
        <v>200000</v>
      </c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>
        <v>200000</v>
      </c>
      <c r="AQ17" s="103"/>
      <c r="AR17" s="103">
        <f t="shared" si="22"/>
        <v>0</v>
      </c>
      <c r="AS17" s="103"/>
      <c r="AT17" s="103"/>
      <c r="AU17" s="103"/>
      <c r="AV17" s="103"/>
      <c r="AW17" s="103"/>
      <c r="AX17" s="103"/>
      <c r="AY17" s="103"/>
      <c r="AZ17" s="103"/>
      <c r="BA17" s="103">
        <f t="shared" si="23"/>
        <v>0</v>
      </c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</row>
    <row r="18" s="81" customFormat="true" ht="31.5" customHeight="true" spans="1:68">
      <c r="A18" s="100" t="s">
        <v>265</v>
      </c>
      <c r="B18" s="93" t="s">
        <v>87</v>
      </c>
      <c r="C18" s="93" t="s">
        <v>266</v>
      </c>
      <c r="D18" s="94">
        <f t="shared" si="17"/>
        <v>100000</v>
      </c>
      <c r="E18" s="94"/>
      <c r="F18" s="104">
        <f t="shared" si="18"/>
        <v>100000</v>
      </c>
      <c r="G18" s="103">
        <f t="shared" si="19"/>
        <v>100000</v>
      </c>
      <c r="H18" s="103">
        <f t="shared" si="20"/>
        <v>0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>
        <f t="shared" si="21"/>
        <v>0</v>
      </c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>
        <f t="shared" si="22"/>
        <v>100000</v>
      </c>
      <c r="AS18" s="103">
        <v>100000</v>
      </c>
      <c r="AT18" s="103"/>
      <c r="AU18" s="103"/>
      <c r="AV18" s="103"/>
      <c r="AW18" s="103"/>
      <c r="AX18" s="103"/>
      <c r="AY18" s="103"/>
      <c r="AZ18" s="103"/>
      <c r="BA18" s="103">
        <f t="shared" si="23"/>
        <v>0</v>
      </c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</row>
    <row r="19" s="81" customFormat="true" ht="31.5" customHeight="true" spans="1:68">
      <c r="A19" s="100" t="s">
        <v>92</v>
      </c>
      <c r="B19" s="93" t="s">
        <v>93</v>
      </c>
      <c r="C19" s="93" t="s">
        <v>267</v>
      </c>
      <c r="D19" s="94">
        <f t="shared" si="17"/>
        <v>1954800</v>
      </c>
      <c r="E19" s="94"/>
      <c r="F19" s="104">
        <f t="shared" si="18"/>
        <v>1954800</v>
      </c>
      <c r="G19" s="103">
        <f t="shared" si="19"/>
        <v>1954800</v>
      </c>
      <c r="H19" s="103">
        <f t="shared" si="20"/>
        <v>0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>
        <f t="shared" si="21"/>
        <v>0</v>
      </c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>
        <f t="shared" si="22"/>
        <v>1954800</v>
      </c>
      <c r="AS19" s="103">
        <v>1954800</v>
      </c>
      <c r="AT19" s="103"/>
      <c r="AU19" s="103"/>
      <c r="AV19" s="103"/>
      <c r="AW19" s="103"/>
      <c r="AX19" s="103"/>
      <c r="AY19" s="103"/>
      <c r="AZ19" s="103"/>
      <c r="BA19" s="103">
        <f t="shared" si="23"/>
        <v>0</v>
      </c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</row>
    <row r="20" s="81" customFormat="true" ht="31.5" customHeight="true" spans="1:68">
      <c r="A20" s="100" t="s">
        <v>94</v>
      </c>
      <c r="B20" s="93" t="s">
        <v>95</v>
      </c>
      <c r="C20" s="93" t="s">
        <v>268</v>
      </c>
      <c r="D20" s="94">
        <f t="shared" si="17"/>
        <v>100000</v>
      </c>
      <c r="E20" s="94"/>
      <c r="F20" s="104">
        <f t="shared" si="18"/>
        <v>100000</v>
      </c>
      <c r="G20" s="103">
        <f t="shared" si="19"/>
        <v>100000</v>
      </c>
      <c r="H20" s="103">
        <f t="shared" si="20"/>
        <v>0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>
        <f t="shared" si="21"/>
        <v>0</v>
      </c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>
        <f t="shared" si="22"/>
        <v>100000</v>
      </c>
      <c r="AS20" s="103">
        <v>100000</v>
      </c>
      <c r="AT20" s="103"/>
      <c r="AU20" s="103"/>
      <c r="AV20" s="103"/>
      <c r="AW20" s="103"/>
      <c r="AX20" s="103"/>
      <c r="AY20" s="103"/>
      <c r="AZ20" s="103"/>
      <c r="BA20" s="103">
        <f t="shared" si="23"/>
        <v>0</v>
      </c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</row>
    <row r="21" s="81" customFormat="true" ht="31.5" customHeight="true" spans="1:68">
      <c r="A21" s="100" t="s">
        <v>92</v>
      </c>
      <c r="B21" s="93" t="s">
        <v>93</v>
      </c>
      <c r="C21" s="93" t="s">
        <v>269</v>
      </c>
      <c r="D21" s="94">
        <f t="shared" si="17"/>
        <v>383300</v>
      </c>
      <c r="E21" s="94"/>
      <c r="F21" s="104">
        <f t="shared" si="18"/>
        <v>383300</v>
      </c>
      <c r="G21" s="103">
        <f t="shared" si="19"/>
        <v>383300</v>
      </c>
      <c r="H21" s="103">
        <f t="shared" si="20"/>
        <v>0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>
        <f t="shared" si="21"/>
        <v>0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>
        <f t="shared" si="22"/>
        <v>383300</v>
      </c>
      <c r="AS21" s="103">
        <v>383300</v>
      </c>
      <c r="AT21" s="103"/>
      <c r="AU21" s="103"/>
      <c r="AV21" s="103"/>
      <c r="AW21" s="103"/>
      <c r="AX21" s="103"/>
      <c r="AY21" s="103"/>
      <c r="AZ21" s="103"/>
      <c r="BA21" s="103">
        <f t="shared" si="23"/>
        <v>0</v>
      </c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</row>
    <row r="22" s="81" customFormat="true" ht="31.5" customHeight="true" spans="1:68">
      <c r="A22" s="100" t="s">
        <v>96</v>
      </c>
      <c r="B22" s="93" t="s">
        <v>97</v>
      </c>
      <c r="C22" s="93" t="s">
        <v>270</v>
      </c>
      <c r="D22" s="94">
        <f t="shared" si="17"/>
        <v>2600000</v>
      </c>
      <c r="E22" s="94"/>
      <c r="F22" s="104">
        <f t="shared" si="18"/>
        <v>2600000</v>
      </c>
      <c r="G22" s="103">
        <f t="shared" si="19"/>
        <v>2600000</v>
      </c>
      <c r="H22" s="103">
        <f t="shared" si="20"/>
        <v>0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>
        <f t="shared" si="21"/>
        <v>0</v>
      </c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>
        <f t="shared" si="22"/>
        <v>2600000</v>
      </c>
      <c r="AS22" s="103">
        <v>2600000</v>
      </c>
      <c r="AT22" s="103"/>
      <c r="AU22" s="103"/>
      <c r="AV22" s="103"/>
      <c r="AW22" s="103"/>
      <c r="AX22" s="103"/>
      <c r="AY22" s="103"/>
      <c r="AZ22" s="103"/>
      <c r="BA22" s="103">
        <f t="shared" si="23"/>
        <v>0</v>
      </c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</row>
    <row r="23" s="81" customFormat="true" ht="31.5" customHeight="true" spans="1:68">
      <c r="A23" s="100" t="s">
        <v>98</v>
      </c>
      <c r="B23" s="93" t="s">
        <v>99</v>
      </c>
      <c r="C23" s="93" t="s">
        <v>271</v>
      </c>
      <c r="D23" s="94">
        <f t="shared" si="17"/>
        <v>8520000</v>
      </c>
      <c r="E23" s="94"/>
      <c r="F23" s="104">
        <f t="shared" si="18"/>
        <v>8520000</v>
      </c>
      <c r="G23" s="103">
        <f t="shared" si="19"/>
        <v>8520000</v>
      </c>
      <c r="H23" s="103">
        <f t="shared" si="20"/>
        <v>0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>
        <f t="shared" si="21"/>
        <v>0</v>
      </c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>
        <f t="shared" si="22"/>
        <v>8520000</v>
      </c>
      <c r="AS23" s="103">
        <v>8520000</v>
      </c>
      <c r="AT23" s="103"/>
      <c r="AU23" s="103"/>
      <c r="AV23" s="103"/>
      <c r="AW23" s="103"/>
      <c r="AX23" s="103"/>
      <c r="AY23" s="103"/>
      <c r="AZ23" s="103"/>
      <c r="BA23" s="103">
        <f t="shared" si="23"/>
        <v>0</v>
      </c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</row>
    <row r="24" s="81" customFormat="true" ht="31.5" customHeight="true" spans="1:68">
      <c r="A24" s="93" t="s">
        <v>100</v>
      </c>
      <c r="B24" s="93" t="s">
        <v>101</v>
      </c>
      <c r="C24" s="93" t="s">
        <v>272</v>
      </c>
      <c r="D24" s="94">
        <f t="shared" si="17"/>
        <v>100000</v>
      </c>
      <c r="E24" s="94"/>
      <c r="F24" s="104">
        <f t="shared" si="18"/>
        <v>100000</v>
      </c>
      <c r="G24" s="103">
        <v>100000</v>
      </c>
      <c r="H24" s="103">
        <f t="shared" si="20"/>
        <v>0</v>
      </c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>
        <f t="shared" si="21"/>
        <v>0</v>
      </c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>
        <f t="shared" si="22"/>
        <v>300000</v>
      </c>
      <c r="AS24" s="103">
        <v>300000</v>
      </c>
      <c r="AT24" s="103"/>
      <c r="AU24" s="103"/>
      <c r="AV24" s="103"/>
      <c r="AW24" s="103"/>
      <c r="AX24" s="103"/>
      <c r="AY24" s="103"/>
      <c r="AZ24" s="103"/>
      <c r="BA24" s="103">
        <f t="shared" si="23"/>
        <v>0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</row>
    <row r="25" s="81" customFormat="true" ht="31.5" customHeight="true" spans="1:68">
      <c r="A25" s="93" t="s">
        <v>102</v>
      </c>
      <c r="B25" s="93" t="s">
        <v>103</v>
      </c>
      <c r="C25" s="93" t="s">
        <v>273</v>
      </c>
      <c r="D25" s="94">
        <f t="shared" si="17"/>
        <v>750000</v>
      </c>
      <c r="E25" s="94"/>
      <c r="F25" s="104">
        <f t="shared" si="18"/>
        <v>750000</v>
      </c>
      <c r="G25" s="103">
        <f t="shared" si="19"/>
        <v>750000</v>
      </c>
      <c r="H25" s="103">
        <f t="shared" si="20"/>
        <v>0</v>
      </c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>
        <f t="shared" si="21"/>
        <v>0</v>
      </c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>
        <f t="shared" si="22"/>
        <v>750000</v>
      </c>
      <c r="AS25" s="103"/>
      <c r="AT25" s="103">
        <v>750000</v>
      </c>
      <c r="AU25" s="103"/>
      <c r="AV25" s="103"/>
      <c r="AW25" s="103"/>
      <c r="AX25" s="103"/>
      <c r="AY25" s="103"/>
      <c r="AZ25" s="103"/>
      <c r="BA25" s="103">
        <f t="shared" si="23"/>
        <v>0</v>
      </c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</row>
    <row r="26" s="81" customFormat="true" ht="31.5" customHeight="true" spans="1:68">
      <c r="A26" s="93" t="s">
        <v>265</v>
      </c>
      <c r="B26" s="93" t="s">
        <v>87</v>
      </c>
      <c r="C26" s="93" t="s">
        <v>274</v>
      </c>
      <c r="D26" s="94">
        <f t="shared" si="17"/>
        <v>562200</v>
      </c>
      <c r="E26" s="94"/>
      <c r="F26" s="104">
        <f t="shared" si="18"/>
        <v>562200</v>
      </c>
      <c r="G26" s="103">
        <f t="shared" si="19"/>
        <v>562200</v>
      </c>
      <c r="H26" s="103">
        <f t="shared" si="20"/>
        <v>0</v>
      </c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>
        <f t="shared" si="21"/>
        <v>0</v>
      </c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>
        <f t="shared" si="22"/>
        <v>562200</v>
      </c>
      <c r="AS26" s="103"/>
      <c r="AT26" s="103">
        <v>562200</v>
      </c>
      <c r="AU26" s="103"/>
      <c r="AV26" s="103"/>
      <c r="AW26" s="103"/>
      <c r="AX26" s="103"/>
      <c r="AY26" s="103"/>
      <c r="AZ26" s="103"/>
      <c r="BA26" s="103">
        <f t="shared" si="23"/>
        <v>0</v>
      </c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</row>
    <row r="27" s="81" customFormat="true" ht="31.5" customHeight="true" spans="1:68">
      <c r="A27" s="93" t="s">
        <v>265</v>
      </c>
      <c r="B27" s="93" t="s">
        <v>87</v>
      </c>
      <c r="C27" s="93" t="s">
        <v>275</v>
      </c>
      <c r="D27" s="94">
        <f t="shared" si="17"/>
        <v>1000000</v>
      </c>
      <c r="E27" s="94"/>
      <c r="F27" s="104">
        <f t="shared" si="18"/>
        <v>1000000</v>
      </c>
      <c r="G27" s="103">
        <v>1000000</v>
      </c>
      <c r="H27" s="103">
        <f t="shared" si="20"/>
        <v>0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>
        <f t="shared" si="21"/>
        <v>0</v>
      </c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>
        <f t="shared" si="22"/>
        <v>1020000</v>
      </c>
      <c r="AS27" s="103">
        <v>1020000</v>
      </c>
      <c r="AT27" s="103"/>
      <c r="AU27" s="103"/>
      <c r="AV27" s="103"/>
      <c r="AW27" s="103"/>
      <c r="AX27" s="103"/>
      <c r="AY27" s="103"/>
      <c r="AZ27" s="103"/>
      <c r="BA27" s="103">
        <f t="shared" si="23"/>
        <v>0</v>
      </c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</row>
    <row r="28" s="81" customFormat="true" ht="31.5" customHeight="true" spans="1:68">
      <c r="A28" s="93" t="s">
        <v>265</v>
      </c>
      <c r="B28" s="93" t="s">
        <v>87</v>
      </c>
      <c r="C28" s="93" t="s">
        <v>276</v>
      </c>
      <c r="D28" s="94">
        <f t="shared" si="17"/>
        <v>1000000</v>
      </c>
      <c r="E28" s="94"/>
      <c r="F28" s="104">
        <f t="shared" si="18"/>
        <v>1000000</v>
      </c>
      <c r="G28" s="103">
        <f t="shared" si="19"/>
        <v>1000000</v>
      </c>
      <c r="H28" s="103">
        <f t="shared" si="20"/>
        <v>0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>
        <f t="shared" si="21"/>
        <v>0</v>
      </c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>
        <f t="shared" si="22"/>
        <v>1000000</v>
      </c>
      <c r="AS28" s="103">
        <v>1000000</v>
      </c>
      <c r="AT28" s="103"/>
      <c r="AU28" s="103"/>
      <c r="AV28" s="103"/>
      <c r="AW28" s="103"/>
      <c r="AX28" s="103"/>
      <c r="AY28" s="103"/>
      <c r="AZ28" s="103"/>
      <c r="BA28" s="103">
        <f t="shared" si="23"/>
        <v>0</v>
      </c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</row>
    <row r="29" s="81" customFormat="true" ht="31.5" customHeight="true" spans="1:68">
      <c r="A29" s="93" t="s">
        <v>265</v>
      </c>
      <c r="B29" s="93" t="s">
        <v>87</v>
      </c>
      <c r="C29" s="93" t="s">
        <v>277</v>
      </c>
      <c r="D29" s="94">
        <f t="shared" si="17"/>
        <v>8000000</v>
      </c>
      <c r="E29" s="94"/>
      <c r="F29" s="104">
        <f t="shared" si="18"/>
        <v>8000000</v>
      </c>
      <c r="G29" s="103">
        <f t="shared" si="19"/>
        <v>8000000</v>
      </c>
      <c r="H29" s="103">
        <f t="shared" si="20"/>
        <v>0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>
        <f t="shared" si="21"/>
        <v>0</v>
      </c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>
        <f t="shared" si="22"/>
        <v>8000000</v>
      </c>
      <c r="AS29" s="103">
        <v>8000000</v>
      </c>
      <c r="AT29" s="103"/>
      <c r="AU29" s="103"/>
      <c r="AV29" s="103"/>
      <c r="AW29" s="103"/>
      <c r="AX29" s="103"/>
      <c r="AY29" s="103"/>
      <c r="AZ29" s="103"/>
      <c r="BA29" s="103">
        <f t="shared" si="23"/>
        <v>0</v>
      </c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</row>
    <row r="30" s="81" customFormat="true" ht="31.5" customHeight="true" spans="1:68">
      <c r="A30" s="93" t="s">
        <v>104</v>
      </c>
      <c r="B30" s="93" t="s">
        <v>105</v>
      </c>
      <c r="C30" s="93" t="s">
        <v>278</v>
      </c>
      <c r="D30" s="94">
        <f t="shared" si="17"/>
        <v>1250000</v>
      </c>
      <c r="E30" s="94"/>
      <c r="F30" s="104">
        <f t="shared" si="18"/>
        <v>1250000</v>
      </c>
      <c r="G30" s="103">
        <f t="shared" si="19"/>
        <v>1250000</v>
      </c>
      <c r="H30" s="103">
        <f t="shared" si="20"/>
        <v>0</v>
      </c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>
        <f t="shared" si="21"/>
        <v>0</v>
      </c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>
        <f t="shared" si="22"/>
        <v>1250000</v>
      </c>
      <c r="AS30" s="103">
        <v>1250000</v>
      </c>
      <c r="AT30" s="103"/>
      <c r="AU30" s="103"/>
      <c r="AV30" s="103"/>
      <c r="AW30" s="103"/>
      <c r="AX30" s="103"/>
      <c r="AY30" s="103"/>
      <c r="AZ30" s="103"/>
      <c r="BA30" s="103">
        <f t="shared" si="23"/>
        <v>0</v>
      </c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</row>
    <row r="31" s="81" customFormat="true" ht="31.5" customHeight="true" spans="1:68">
      <c r="A31" s="100"/>
      <c r="B31" s="100"/>
      <c r="C31" s="100"/>
      <c r="D31" s="94">
        <f t="shared" ref="D31:D36" si="24">SUM(E31:F31)</f>
        <v>0</v>
      </c>
      <c r="E31" s="94"/>
      <c r="F31" s="94">
        <f t="shared" ref="F31:F36" si="25">SUM(G31)</f>
        <v>0</v>
      </c>
      <c r="G31" s="103">
        <f t="shared" ref="G31:G36" si="26">SUM(H31+S31+AR31+BA31+BN31+BO31+BP31)</f>
        <v>0</v>
      </c>
      <c r="H31" s="103">
        <f t="shared" ref="H31:H36" si="27">SUM(I31:R31)</f>
        <v>0</v>
      </c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>
        <f t="shared" ref="S31:S36" si="28">SUM(T31:AQ31)</f>
        <v>0</v>
      </c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>
        <f t="shared" ref="AR31:AR36" si="29">SUM(AS31:AZ31)</f>
        <v>0</v>
      </c>
      <c r="AS31" s="103"/>
      <c r="AT31" s="103"/>
      <c r="AU31" s="103"/>
      <c r="AV31" s="103"/>
      <c r="AW31" s="103"/>
      <c r="AX31" s="103"/>
      <c r="AY31" s="103"/>
      <c r="AZ31" s="103"/>
      <c r="BA31" s="103">
        <f t="shared" ref="BA31:BA36" si="30">SUM(BB31:BN31)</f>
        <v>0</v>
      </c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</row>
    <row r="32" s="81" customFormat="true" ht="31.5" customHeight="true" spans="1:68">
      <c r="A32" s="100"/>
      <c r="B32" s="100"/>
      <c r="C32" s="100"/>
      <c r="D32" s="94">
        <f t="shared" si="24"/>
        <v>0</v>
      </c>
      <c r="E32" s="94"/>
      <c r="F32" s="94">
        <f t="shared" si="25"/>
        <v>0</v>
      </c>
      <c r="G32" s="103">
        <f t="shared" si="26"/>
        <v>0</v>
      </c>
      <c r="H32" s="103">
        <f t="shared" si="27"/>
        <v>0</v>
      </c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>
        <f t="shared" si="28"/>
        <v>0</v>
      </c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>
        <f t="shared" si="29"/>
        <v>0</v>
      </c>
      <c r="AS32" s="103"/>
      <c r="AT32" s="103"/>
      <c r="AU32" s="103"/>
      <c r="AV32" s="103"/>
      <c r="AW32" s="103"/>
      <c r="AX32" s="103"/>
      <c r="AY32" s="103"/>
      <c r="AZ32" s="103"/>
      <c r="BA32" s="103">
        <f t="shared" si="30"/>
        <v>0</v>
      </c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</row>
    <row r="33" s="81" customFormat="true" ht="31.5" customHeight="true" spans="1:68">
      <c r="A33" s="100"/>
      <c r="B33" s="100"/>
      <c r="C33" s="100"/>
      <c r="D33" s="94">
        <f t="shared" si="24"/>
        <v>0</v>
      </c>
      <c r="E33" s="94"/>
      <c r="F33" s="94">
        <f t="shared" si="25"/>
        <v>0</v>
      </c>
      <c r="G33" s="103">
        <f t="shared" si="26"/>
        <v>0</v>
      </c>
      <c r="H33" s="103">
        <f t="shared" si="27"/>
        <v>0</v>
      </c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>
        <f t="shared" si="28"/>
        <v>0</v>
      </c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>
        <f t="shared" si="29"/>
        <v>0</v>
      </c>
      <c r="AS33" s="103"/>
      <c r="AT33" s="103"/>
      <c r="AU33" s="103"/>
      <c r="AV33" s="103"/>
      <c r="AW33" s="103"/>
      <c r="AX33" s="103"/>
      <c r="AY33" s="103"/>
      <c r="AZ33" s="103"/>
      <c r="BA33" s="103">
        <f t="shared" si="30"/>
        <v>0</v>
      </c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</row>
    <row r="34" s="81" customFormat="true" ht="31.5" customHeight="true" spans="1:68">
      <c r="A34" s="100"/>
      <c r="B34" s="100"/>
      <c r="C34" s="100"/>
      <c r="D34" s="94">
        <f t="shared" si="24"/>
        <v>0</v>
      </c>
      <c r="E34" s="94"/>
      <c r="F34" s="94">
        <f t="shared" si="25"/>
        <v>0</v>
      </c>
      <c r="G34" s="103">
        <f t="shared" si="26"/>
        <v>0</v>
      </c>
      <c r="H34" s="103">
        <f t="shared" si="27"/>
        <v>0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>
        <f t="shared" si="28"/>
        <v>0</v>
      </c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>
        <f t="shared" si="29"/>
        <v>0</v>
      </c>
      <c r="AS34" s="103"/>
      <c r="AT34" s="103"/>
      <c r="AU34" s="103"/>
      <c r="AV34" s="103"/>
      <c r="AW34" s="103"/>
      <c r="AX34" s="103"/>
      <c r="AY34" s="103"/>
      <c r="AZ34" s="103"/>
      <c r="BA34" s="103">
        <f t="shared" si="30"/>
        <v>0</v>
      </c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</row>
    <row r="35" s="81" customFormat="true" ht="31.5" customHeight="true" spans="1:68">
      <c r="A35" s="100"/>
      <c r="B35" s="100"/>
      <c r="C35" s="100"/>
      <c r="D35" s="94">
        <f t="shared" si="24"/>
        <v>0</v>
      </c>
      <c r="E35" s="94"/>
      <c r="F35" s="94">
        <f t="shared" si="25"/>
        <v>0</v>
      </c>
      <c r="G35" s="103">
        <f t="shared" si="26"/>
        <v>0</v>
      </c>
      <c r="H35" s="103">
        <f t="shared" si="27"/>
        <v>0</v>
      </c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>
        <f t="shared" si="28"/>
        <v>0</v>
      </c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>
        <f t="shared" si="29"/>
        <v>0</v>
      </c>
      <c r="AS35" s="103"/>
      <c r="AT35" s="103"/>
      <c r="AU35" s="103"/>
      <c r="AV35" s="103"/>
      <c r="AW35" s="103"/>
      <c r="AX35" s="103"/>
      <c r="AY35" s="103"/>
      <c r="AZ35" s="103"/>
      <c r="BA35" s="103">
        <f t="shared" si="30"/>
        <v>0</v>
      </c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</row>
    <row r="36" s="81" customFormat="true" ht="31.5" customHeight="true" spans="1:68">
      <c r="A36" s="100"/>
      <c r="B36" s="100"/>
      <c r="C36" s="100"/>
      <c r="D36" s="94">
        <f t="shared" si="24"/>
        <v>0</v>
      </c>
      <c r="E36" s="94"/>
      <c r="F36" s="94">
        <f t="shared" si="25"/>
        <v>0</v>
      </c>
      <c r="G36" s="103">
        <f t="shared" si="26"/>
        <v>0</v>
      </c>
      <c r="H36" s="103">
        <f t="shared" si="27"/>
        <v>0</v>
      </c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>
        <f t="shared" si="28"/>
        <v>0</v>
      </c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>
        <f t="shared" si="29"/>
        <v>0</v>
      </c>
      <c r="AS36" s="103"/>
      <c r="AT36" s="103"/>
      <c r="AU36" s="103"/>
      <c r="AV36" s="103"/>
      <c r="AW36" s="103"/>
      <c r="AX36" s="103"/>
      <c r="AY36" s="103"/>
      <c r="AZ36" s="103"/>
      <c r="BA36" s="103">
        <f t="shared" si="30"/>
        <v>0</v>
      </c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</row>
    <row r="37" customHeight="true" spans="2:4">
      <c r="B37" s="101"/>
      <c r="C37" s="101"/>
      <c r="D37" s="101"/>
    </row>
    <row r="38" customHeight="true" spans="2:3">
      <c r="B38" s="101"/>
      <c r="C38" s="101"/>
    </row>
  </sheetData>
  <mergeCells count="23">
    <mergeCell ref="A1:R1"/>
    <mergeCell ref="S1:AP1"/>
    <mergeCell ref="AR1:BP1"/>
    <mergeCell ref="A2:C2"/>
    <mergeCell ref="S2:X2"/>
    <mergeCell ref="AR2:AY2"/>
    <mergeCell ref="BN2:BP2"/>
    <mergeCell ref="A3:C3"/>
    <mergeCell ref="I3:L3"/>
    <mergeCell ref="M3:P3"/>
    <mergeCell ref="T3:AA3"/>
    <mergeCell ref="AB3:AF3"/>
    <mergeCell ref="AI3:AK3"/>
    <mergeCell ref="AL3:AM3"/>
    <mergeCell ref="AS3:AU3"/>
    <mergeCell ref="AX3:AY3"/>
    <mergeCell ref="BD3:BG3"/>
    <mergeCell ref="BH3:BJ3"/>
    <mergeCell ref="BL3:BM3"/>
    <mergeCell ref="BN3:BO3"/>
    <mergeCell ref="D3:D4"/>
    <mergeCell ref="E3:E4"/>
    <mergeCell ref="F3:F4"/>
  </mergeCells>
  <pageMargins left="0.865277777777778" right="0.432638888888889" top="1.0625" bottom="0.590277777777778" header="0.313888888888889" footer="0.55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2017-04-07T16:05:00Z</dcterms:created>
  <cp:lastPrinted>2022-11-23T17:31:00Z</cp:lastPrinted>
  <dcterms:modified xsi:type="dcterms:W3CDTF">2023-11-21T11:18:12Z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2784BD1425BF49C0A35B98C86B7F9F18</vt:lpwstr>
  </property>
</Properties>
</file>