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_FilterDatabase" localSheetId="6" hidden="1">'一般公共预算财政拨款支出表（六）'!$A$4:$F$38</definedName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0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<sst xmlns="http://schemas.openxmlformats.org/spreadsheetml/2006/main" count="521" uniqueCount="348">
  <si>
    <t>2023年部门基本情况表</t>
  </si>
  <si>
    <t>编报单位：万荣县发展和改革局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</si>
  <si>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</si>
  <si>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</si>
  <si>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</si>
  <si>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</si>
  <si>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</si>
  <si>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</si>
  <si>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</si>
  <si>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</si>
  <si>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</si>
  <si>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</si>
  <si>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</si>
  <si>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</si>
  <si>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</si>
  <si>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</si>
  <si>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</si>
  <si>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</si>
  <si>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</si>
  <si>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</si>
  <si>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</si>
  <si>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发展和改革局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</si>
  <si>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</si>
  <si>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</si>
  <si>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</si>
  <si>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</si>
  <si>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</si>
  <si>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</si>
  <si>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</si>
  <si>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</si>
  <si>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</si>
  <si>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</si>
  <si>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</si>
  <si>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</si>
  <si>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</si>
  <si>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</si>
  <si>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</si>
  <si>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</si>
  <si>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</si>
  <si>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</si>
  <si>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</si>
  <si>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</si>
  <si>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</si>
  <si>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</si>
  <si>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</si>
  <si>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</si>
  <si>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</si>
  <si>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</si>
  <si>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</si>
  <si>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</si>
  <si>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</si>
  <si>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</si>
  <si>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</si>
  <si>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</si>
  <si>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</si>
  <si>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</si>
  <si>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</si>
  <si>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</si>
  <si>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</si>
  <si>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</si>
  <si>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</si>
  <si>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</si>
  <si>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</si>
  <si>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</si>
  <si>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</si>
  <si>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</si>
  <si>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</si>
  <si>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</si>
  <si>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</si>
  <si>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</si>
  <si>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</si>
  <si>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</si>
  <si>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</si>
  <si>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</si>
  <si>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</si>
  <si>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2010401</t>
  </si>
  <si>
    <t>行政运行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</si>
  <si>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</si>
  <si>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</si>
  <si>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</si>
  <si>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</si>
  <si>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</si>
  <si>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</si>
  <si>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</si>
  <si>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</si>
  <si>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</si>
  <si>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</si>
  <si>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其他优抚支出</t>
  </si>
  <si>
    <t>2010402</t>
  </si>
  <si>
    <t>一般行政管理事务</t>
  </si>
  <si>
    <t>其他技术研究与开发支出</t>
  </si>
  <si>
    <t>2299999</t>
  </si>
  <si>
    <t>其他支出</t>
  </si>
  <si>
    <t>2220120</t>
  </si>
  <si>
    <t>设施安全</t>
  </si>
  <si>
    <t>　2220112</t>
  </si>
  <si>
    <t>粮食财务挂账利息补贴</t>
  </si>
  <si>
    <t>2220401</t>
  </si>
  <si>
    <t>储备粮油补贴</t>
  </si>
  <si>
    <t>2220499</t>
  </si>
  <si>
    <t>　其他粮油储备支出</t>
  </si>
  <si>
    <t>2220199</t>
  </si>
  <si>
    <t>其他粮油物资事务支出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</si>
  <si>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</si>
  <si>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</si>
  <si>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</si>
  <si>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</si>
  <si>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</si>
  <si>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</si>
  <si>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</si>
  <si>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</si>
  <si>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</si>
  <si>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</si>
  <si>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</si>
  <si>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</si>
  <si>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</si>
  <si>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</si>
  <si>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</si>
  <si>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</si>
  <si>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</si>
  <si>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</si>
  <si>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</si>
  <si>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</si>
  <si>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</si>
  <si>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</si>
  <si>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</si>
  <si>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</si>
  <si>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</si>
  <si>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</si>
  <si>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</si>
  <si>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</si>
  <si>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</si>
  <si>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</si>
  <si>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</si>
  <si>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</si>
  <si>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</si>
  <si>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</si>
  <si>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</si>
  <si>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</si>
  <si>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</si>
  <si>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</si>
  <si>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</si>
  <si>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</si>
  <si>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</si>
  <si>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</si>
  <si>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</si>
  <si>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</si>
  <si>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</si>
  <si>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</si>
  <si>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</si>
  <si>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</si>
  <si>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</si>
  <si>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</si>
  <si>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</si>
  <si>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</si>
  <si>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</si>
  <si>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</si>
  <si>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</si>
  <si>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</si>
  <si>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</si>
  <si>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</si>
  <si>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</si>
  <si>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</si>
  <si>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</si>
  <si>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</si>
  <si>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</si>
  <si>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</si>
  <si>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</si>
  <si>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</si>
  <si>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</si>
  <si>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</si>
  <si>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</si>
  <si>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</si>
  <si>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</si>
  <si>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</si>
  <si>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</si>
  <si>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</si>
  <si>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</si>
  <si>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</si>
  <si>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</si>
  <si>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</si>
  <si>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</si>
  <si>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</si>
  <si>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</si>
  <si>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</si>
  <si>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</si>
  <si>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</si>
  <si>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</si>
  <si>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</si>
  <si>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</si>
  <si>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</si>
  <si>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</si>
  <si>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</si>
  <si>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</si>
  <si>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</si>
  <si>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</si>
  <si>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</si>
  <si>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</si>
  <si>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</si>
  <si>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</si>
  <si>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</si>
  <si>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</si>
  <si>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</si>
  <si>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</si>
  <si>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</si>
  <si>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</si>
  <si>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</si>
  <si>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</si>
  <si>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</si>
  <si>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</si>
  <si>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</si>
  <si>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</si>
  <si>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</si>
  <si>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</si>
  <si>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</si>
  <si>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</si>
  <si>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</si>
  <si>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</si>
  <si>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</si>
  <si>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</si>
  <si>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</si>
  <si>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</si>
  <si>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</si>
  <si>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</si>
  <si>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</si>
  <si>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</si>
  <si>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</si>
  <si>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</si>
  <si>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</si>
  <si>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</si>
  <si>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</si>
  <si>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</si>
  <si>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</si>
  <si>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</si>
  <si>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</si>
  <si>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</si>
  <si>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</si>
  <si>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</si>
  <si>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</si>
  <si>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</si>
  <si>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</si>
  <si>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</si>
  <si>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</si>
  <si>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</si>
  <si>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</si>
  <si>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</si>
  <si>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</si>
  <si>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</si>
  <si>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</si>
  <si>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</si>
  <si>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</si>
  <si>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</si>
  <si>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</si>
  <si>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机关事业单位基本养老       保险缴费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</si>
  <si>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080506</t>
    </r>
  </si>
  <si>
    <t>失业、工伤保险缴费</t>
  </si>
  <si>
    <t>遗属人员补助金</t>
  </si>
  <si>
    <t>发改管理事务</t>
  </si>
  <si>
    <t>机关维修改造项目</t>
  </si>
  <si>
    <t>2060499</t>
  </si>
  <si>
    <t>2022年服务业入库补贴费用</t>
  </si>
  <si>
    <t>人民防空经费</t>
  </si>
  <si>
    <t>山西万荣通用机场初步设计及施工图设计</t>
  </si>
  <si>
    <t>运城市储运媒中心项目可行性研究报告费</t>
  </si>
  <si>
    <t>各基层粮站围墙重新拆除修筑</t>
  </si>
  <si>
    <t>县级储备粮贷款利息</t>
  </si>
  <si>
    <t>县级储备粮保管费用</t>
  </si>
  <si>
    <t>县级储备粮轮换费用</t>
  </si>
  <si>
    <t>中央预算、固定资产投资等学习培训费</t>
  </si>
  <si>
    <t>天燃气气价补贴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</si>
  <si>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</si>
  <si>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</si>
  <si>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</si>
  <si>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</si>
  <si>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</si>
  <si>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</si>
  <si>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</si>
  <si>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</si>
  <si>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</si>
  <si>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</si>
  <si>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</si>
  <si>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</si>
  <si>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</si>
  <si>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</si>
  <si>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</si>
  <si>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</si>
  <si>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</si>
  <si>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</si>
  <si>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</si>
  <si>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</si>
  <si>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情况说明：我单位公务接待主要用于上级检查、招商引资、重点工程建设及指标考核等，预计接待批次20余次90人次。2022年三公经费与上年持平。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</si>
  <si>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</si>
  <si>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</si>
  <si>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</si>
  <si>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万荣县发展和改革局</t>
  </si>
  <si>
    <t>其中：公务员交通补贴 108000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</si>
  <si>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</si>
  <si>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</si>
  <si>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</si>
  <si>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</si>
  <si>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</si>
  <si>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</si>
  <si>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</si>
  <si>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</si>
  <si>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</si>
  <si>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</si>
  <si>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</si>
  <si>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</si>
  <si>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</si>
  <si>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</si>
  <si>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</si>
  <si>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复印纸</t>
  </si>
  <si>
    <t>A090101</t>
  </si>
  <si>
    <t>箱</t>
  </si>
  <si>
    <t>A4、A3、B4纸</t>
  </si>
  <si>
    <t>电脑</t>
  </si>
  <si>
    <t>A02010104</t>
  </si>
  <si>
    <t>台</t>
  </si>
  <si>
    <t>联想</t>
  </si>
  <si>
    <t>便携式计算机</t>
  </si>
  <si>
    <t>A02010105</t>
  </si>
  <si>
    <t>喷墨打印机</t>
  </si>
  <si>
    <t>A0201060101</t>
  </si>
  <si>
    <t>惠普</t>
  </si>
  <si>
    <t>针式打印机</t>
  </si>
  <si>
    <t>A0201060104</t>
  </si>
  <si>
    <t>激光打印机</t>
  </si>
  <si>
    <t>A0201060102</t>
  </si>
  <si>
    <t>办公桌</t>
  </si>
  <si>
    <t>A060205</t>
  </si>
  <si>
    <t>张</t>
  </si>
  <si>
    <t>1600*800*750</t>
  </si>
  <si>
    <t>办公椅</t>
  </si>
  <si>
    <t>A060301</t>
  </si>
  <si>
    <t>把</t>
  </si>
  <si>
    <t>金属骨架为主的椅凳类</t>
  </si>
  <si>
    <t>其他印刷服务</t>
  </si>
  <si>
    <t>C08140199</t>
  </si>
  <si>
    <t>批</t>
  </si>
  <si>
    <t>项目资料</t>
  </si>
  <si>
    <t>互联网接入服务</t>
  </si>
  <si>
    <t>C030102</t>
  </si>
  <si>
    <t>次</t>
  </si>
  <si>
    <t>联通</t>
  </si>
  <si>
    <t>其他建筑物、构筑物修缮</t>
  </si>
  <si>
    <t>B0899</t>
  </si>
  <si>
    <t>储备库围墙翻修、搭彩钢棚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</si>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</sst>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_);[Red]\(#,##0\)"/>
    <numFmt numFmtId="179" formatCode=";;"/>
    <numFmt numFmtId="180" formatCode="#,##0_ "/>
    <numFmt numFmtId="181" formatCode="#,##0.0000"/>
  </numFmts>
  <fonts count="25">
    <font>
      <sz val="9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2" borderId="17" applyNumberFormat="0" applyAlignment="0" applyProtection="0">
      <alignment vertical="center"/>
    </xf>
    <xf numFmtId="0" fontId="16" fillId="2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3"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7" fontId="0" fillId="2" borderId="6" xfId="0" applyNumberFormat="1" applyFont="1" applyFill="1" applyBorder="1" applyAlignment="1">
      <alignment vertical="center" wrapText="1"/>
    </xf>
    <xf numFmtId="177" fontId="0" fillId="2" borderId="6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8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8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10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80" fontId="0" fillId="0" borderId="0" xfId="0" applyNumberFormat="1" applyFont="1" applyAlignment="1">
      <alignment horizontal="center" vertical="center" wrapText="1"/>
    </xf>
    <xf numFmtId="180" fontId="0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vertical="center" wrapText="1"/>
    </xf>
    <xf numFmtId="180" fontId="0" fillId="0" borderId="0" xfId="0" applyNumberFormat="1" applyFill="1" applyAlignment="1">
      <alignment vertical="center" wrapText="1"/>
    </xf>
    <xf numFmtId="180" fontId="0" fillId="0" borderId="0" xfId="0" applyNumberFormat="1" applyAlignment="1"/>
    <xf numFmtId="180" fontId="1" fillId="0" borderId="0" xfId="0" applyNumberFormat="1" applyFont="1" applyFill="1" applyAlignment="1">
      <alignment horizontal="center" vertical="center"/>
    </xf>
    <xf numFmtId="180" fontId="0" fillId="0" borderId="1" xfId="0" applyNumberFormat="1" applyFill="1" applyBorder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180" fontId="0" fillId="0" borderId="6" xfId="0" applyNumberFormat="1" applyFont="1" applyBorder="1" applyAlignment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/>
    </xf>
    <xf numFmtId="180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6" xfId="0" applyNumberFormat="1" applyFont="1" applyBorder="1" applyAlignment="1">
      <alignment horizontal="center" vertical="center"/>
    </xf>
    <xf numFmtId="180" fontId="0" fillId="0" borderId="6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 applyProtection="1">
      <alignment horizontal="center" vertical="center" wrapText="1"/>
    </xf>
    <xf numFmtId="180" fontId="0" fillId="0" borderId="5" xfId="0" applyNumberFormat="1" applyFill="1" applyBorder="1" applyAlignment="1" applyProtection="1">
      <alignment horizontal="center" vertical="center" wrapText="1"/>
    </xf>
    <xf numFmtId="180" fontId="0" fillId="0" borderId="5" xfId="0" applyNumberFormat="1" applyFont="1" applyFill="1" applyBorder="1" applyAlignment="1" applyProtection="1">
      <alignment horizontal="right" vertical="center" wrapText="1"/>
    </xf>
    <xf numFmtId="180" fontId="0" fillId="0" borderId="6" xfId="0" applyNumberFormat="1" applyFont="1" applyFill="1" applyBorder="1" applyAlignment="1" applyProtection="1">
      <alignment horizontal="right" vertical="center" wrapText="1"/>
    </xf>
    <xf numFmtId="180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ill="1" applyBorder="1" applyAlignment="1">
      <alignment vertical="center" wrapText="1"/>
    </xf>
    <xf numFmtId="180" fontId="0" fillId="0" borderId="0" xfId="0" applyNumberFormat="1" applyFill="1" applyAlignment="1"/>
    <xf numFmtId="180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1" xfId="0" applyNumberFormat="1" applyFont="1" applyFill="1" applyBorder="1" applyAlignment="1">
      <alignment horizontal="left" vertical="center"/>
    </xf>
    <xf numFmtId="180" fontId="0" fillId="3" borderId="6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Border="1" applyAlignment="1">
      <alignment horizontal="center" vertical="center" wrapText="1"/>
    </xf>
    <xf numFmtId="180" fontId="0" fillId="0" borderId="4" xfId="0" applyNumberFormat="1" applyFont="1" applyBorder="1" applyAlignment="1">
      <alignment horizontal="center" vertical="center" wrapText="1"/>
    </xf>
    <xf numFmtId="180" fontId="0" fillId="0" borderId="7" xfId="0" applyNumberFormat="1" applyFon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Font="1" applyBorder="1" applyAlignment="1">
      <alignment horizontal="left" vertical="center"/>
    </xf>
    <xf numFmtId="180" fontId="0" fillId="0" borderId="1" xfId="0" applyNumberFormat="1" applyBorder="1" applyAlignment="1">
      <alignment horizontal="left" vertical="center"/>
    </xf>
    <xf numFmtId="180" fontId="0" fillId="0" borderId="6" xfId="0" applyNumberFormat="1" applyBorder="1" applyAlignment="1">
      <alignment horizontal="center" vertical="center" wrapText="1"/>
    </xf>
    <xf numFmtId="180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80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>
      <alignment vertical="center"/>
    </xf>
    <xf numFmtId="180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80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3" xfId="0" applyNumberFormat="1" applyFill="1" applyBorder="1" applyAlignment="1" applyProtection="1">
      <alignment horizontal="center" vertical="center"/>
    </xf>
    <xf numFmtId="180" fontId="0" fillId="0" borderId="3" xfId="0" applyNumberFormat="1" applyFill="1" applyBorder="1" applyAlignment="1" applyProtection="1">
      <alignment horizontal="center" vertical="center"/>
    </xf>
    <xf numFmtId="180" fontId="0" fillId="0" borderId="4" xfId="0" applyNumberFormat="1" applyFill="1" applyBorder="1" applyAlignment="1" applyProtection="1">
      <alignment horizontal="center" vertical="center"/>
    </xf>
    <xf numFmtId="180" fontId="0" fillId="0" borderId="7" xfId="0" applyNumberFormat="1" applyFill="1" applyBorder="1" applyAlignment="1" applyProtection="1">
      <alignment horizontal="center" vertical="center"/>
    </xf>
    <xf numFmtId="179" fontId="0" fillId="0" borderId="3" xfId="0" applyNumberFormat="1" applyFont="1" applyFill="1" applyBorder="1" applyAlignment="1" applyProtection="1">
      <alignment horizontal="left"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180" fontId="0" fillId="0" borderId="6" xfId="0" applyNumberFormat="1" applyFont="1" applyFill="1" applyBorder="1" applyAlignment="1" applyProtection="1">
      <alignment horizontal="right" vertical="center"/>
    </xf>
    <xf numFmtId="179" fontId="0" fillId="0" borderId="6" xfId="0" applyNumberFormat="1" applyFill="1" applyBorder="1" applyAlignment="1" applyProtection="1">
      <alignment horizontal="left" vertical="center"/>
    </xf>
    <xf numFmtId="179" fontId="0" fillId="0" borderId="6" xfId="0" applyNumberFormat="1" applyFont="1" applyFill="1" applyBorder="1" applyAlignment="1" applyProtection="1">
      <alignment horizontal="left" vertical="center"/>
    </xf>
    <xf numFmtId="178" fontId="0" fillId="0" borderId="6" xfId="0" applyNumberFormat="1" applyFill="1" applyBorder="1" applyAlignment="1" applyProtection="1">
      <alignment horizontal="left" vertical="center"/>
    </xf>
    <xf numFmtId="179" fontId="0" fillId="0" borderId="6" xfId="0" applyNumberFormat="1" applyFont="1" applyFill="1" applyBorder="1" applyAlignment="1" applyProtection="1">
      <alignment vertical="center"/>
    </xf>
    <xf numFmtId="180" fontId="0" fillId="0" borderId="6" xfId="0" applyNumberFormat="1" applyBorder="1" applyAlignment="1">
      <alignment horizontal="right"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 applyAlignment="1"/>
    <xf numFmtId="3" fontId="0" fillId="0" borderId="6" xfId="0" applyNumberFormat="1" applyBorder="1" applyAlignment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Border="1" applyAlignment="1"/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6" xfId="0" applyFill="1" applyBorder="1" applyAlignment="1"/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81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1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 applyAlignment="1"/>
    <xf numFmtId="3" fontId="0" fillId="0" borderId="2" xfId="0" applyNumberFormat="1" applyBorder="1" applyAlignment="1"/>
    <xf numFmtId="3" fontId="0" fillId="2" borderId="6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8" fontId="0" fillId="2" borderId="6" xfId="0" applyNumberFormat="1" applyFont="1" applyFill="1" applyBorder="1" applyAlignment="1" applyProtection="1">
      <alignment horizontal="center" vertical="center"/>
    </xf>
    <xf numFmtId="180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E6" sqref="E6:F6"/>
    </sheetView>
  </sheetViews>
  <sheetFormatPr defaultColWidth="15" defaultRowHeight="20.25" customHeight="1"/>
  <cols>
    <col min="1" max="1" width="21.6222222222222" style="185" customWidth="1"/>
    <col min="2" max="3" width="8.62222222222222" style="185" customWidth="1"/>
    <col min="4" max="4" width="9" style="185" customWidth="1"/>
    <col min="5" max="5" width="8.87777777777778" style="185" customWidth="1"/>
    <col min="6" max="6" width="11.1222222222222" style="185" customWidth="1"/>
    <col min="7" max="7" width="8.87777777777778" style="185" customWidth="1"/>
    <col min="8" max="9" width="9" style="185" customWidth="1"/>
    <col min="10" max="10" width="12.6222222222222" style="185" customWidth="1"/>
    <col min="11" max="11" width="8.12222222222222" style="185" customWidth="1"/>
    <col min="12" max="12" width="7.37777777777778" style="185" customWidth="1"/>
    <col min="13" max="13" width="7.62222222222222" style="185" customWidth="1"/>
    <col min="14" max="14" width="7.37777777777778" style="185" customWidth="1"/>
    <col min="15" max="15" width="7" style="185" customWidth="1"/>
    <col min="16" max="16" width="7.62222222222222" style="185" customWidth="1"/>
    <col min="17" max="16384" width="15" style="185"/>
  </cols>
  <sheetData>
    <row r="1" ht="34.95" customHeight="1" spans="1:16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="182" customFormat="1" ht="22.5" customHeight="1" spans="1:16">
      <c r="A2" s="187" t="s">
        <v>1</v>
      </c>
      <c r="B2" s="187"/>
      <c r="C2" s="187"/>
      <c r="D2" s="187"/>
      <c r="E2" s="187"/>
      <c r="F2" s="187"/>
      <c r="G2" s="188"/>
      <c r="H2" s="188"/>
      <c r="I2" s="188"/>
      <c r="J2" s="188"/>
      <c r="K2" s="188"/>
      <c r="L2" s="204"/>
      <c r="M2" s="205" t="s">
        <v>2</v>
      </c>
      <c r="N2" s="206"/>
      <c r="O2" s="206"/>
      <c r="P2" s="206"/>
    </row>
    <row r="3" s="183" customFormat="1" ht="33.45" customHeight="1" spans="1:16">
      <c r="A3" s="189" t="s">
        <v>3</v>
      </c>
      <c r="B3" s="190" t="s">
        <v>4</v>
      </c>
      <c r="C3" s="190" t="s">
        <v>5</v>
      </c>
      <c r="D3" s="191" t="s">
        <v>6</v>
      </c>
      <c r="E3" s="192"/>
      <c r="F3" s="192"/>
      <c r="G3" s="192"/>
      <c r="H3" s="192"/>
      <c r="I3" s="207"/>
      <c r="J3" s="190" t="s">
        <v>7</v>
      </c>
      <c r="K3" s="208" t="s">
        <v>8</v>
      </c>
      <c r="L3" s="209"/>
      <c r="M3" s="190" t="s">
        <v>9</v>
      </c>
      <c r="N3" s="210" t="s">
        <v>10</v>
      </c>
      <c r="O3" s="190" t="s">
        <v>11</v>
      </c>
      <c r="P3" s="190" t="s">
        <v>12</v>
      </c>
    </row>
    <row r="4" s="183" customFormat="1" ht="33.45" customHeight="1" spans="1:16">
      <c r="A4" s="193"/>
      <c r="B4" s="193"/>
      <c r="C4" s="194"/>
      <c r="D4" s="190" t="s">
        <v>13</v>
      </c>
      <c r="E4" s="189" t="s">
        <v>14</v>
      </c>
      <c r="F4" s="195" t="s">
        <v>15</v>
      </c>
      <c r="G4" s="195"/>
      <c r="H4" s="195"/>
      <c r="I4" s="195"/>
      <c r="J4" s="194"/>
      <c r="K4" s="189" t="s">
        <v>16</v>
      </c>
      <c r="L4" s="189" t="s">
        <v>17</v>
      </c>
      <c r="M4" s="193"/>
      <c r="N4" s="210"/>
      <c r="O4" s="194"/>
      <c r="P4" s="194"/>
    </row>
    <row r="5" s="183" customFormat="1" ht="33.45" customHeight="1" spans="1:16">
      <c r="A5" s="196"/>
      <c r="B5" s="196"/>
      <c r="C5" s="197"/>
      <c r="D5" s="197"/>
      <c r="E5" s="196"/>
      <c r="F5" s="195" t="s">
        <v>13</v>
      </c>
      <c r="G5" s="195" t="s">
        <v>18</v>
      </c>
      <c r="H5" s="195" t="s">
        <v>19</v>
      </c>
      <c r="I5" s="210" t="s">
        <v>20</v>
      </c>
      <c r="J5" s="197"/>
      <c r="K5" s="196"/>
      <c r="L5" s="196"/>
      <c r="M5" s="196"/>
      <c r="N5" s="210"/>
      <c r="O5" s="197"/>
      <c r="P5" s="197"/>
    </row>
    <row r="6" s="184" customFormat="1" ht="33.45" customHeight="1" spans="1:16">
      <c r="A6" s="198" t="s">
        <v>21</v>
      </c>
      <c r="B6" s="199" t="s">
        <v>14</v>
      </c>
      <c r="C6" s="200">
        <f>SUM(D6)</f>
        <v>57</v>
      </c>
      <c r="D6" s="200">
        <f>SUM(E6:F6)</f>
        <v>57</v>
      </c>
      <c r="E6" s="201">
        <v>15</v>
      </c>
      <c r="F6" s="200">
        <f t="shared" ref="F6:F13" si="0">SUM(G6:I6)</f>
        <v>42</v>
      </c>
      <c r="G6" s="201">
        <v>31</v>
      </c>
      <c r="H6" s="201"/>
      <c r="I6" s="201">
        <v>11</v>
      </c>
      <c r="J6" s="211">
        <f t="shared" ref="J6:J13" si="1">SUM(E6*3000+G6*3000)</f>
        <v>138000</v>
      </c>
      <c r="K6" s="201"/>
      <c r="L6" s="201"/>
      <c r="M6" s="201"/>
      <c r="N6" s="201">
        <v>1</v>
      </c>
      <c r="O6" s="201"/>
      <c r="P6" s="201"/>
    </row>
    <row r="7" s="184" customFormat="1" ht="33.45" customHeight="1" spans="1:16">
      <c r="A7" s="198"/>
      <c r="B7" s="201"/>
      <c r="C7" s="200">
        <f t="shared" ref="C7:C13" si="2">SUM(D7,K7,L7,M7,N7)</f>
        <v>0</v>
      </c>
      <c r="D7" s="200">
        <f t="shared" ref="D7:D13" si="3">SUM(E7+F7)</f>
        <v>0</v>
      </c>
      <c r="E7" s="201"/>
      <c r="F7" s="200">
        <f t="shared" si="0"/>
        <v>0</v>
      </c>
      <c r="G7" s="201"/>
      <c r="H7" s="201"/>
      <c r="I7" s="201"/>
      <c r="J7" s="211">
        <f t="shared" si="1"/>
        <v>0</v>
      </c>
      <c r="K7" s="201"/>
      <c r="L7" s="201"/>
      <c r="M7" s="201"/>
      <c r="N7" s="201"/>
      <c r="O7" s="201"/>
      <c r="P7" s="201"/>
    </row>
    <row r="8" s="184" customFormat="1" ht="33.45" customHeight="1" spans="1:16">
      <c r="A8" s="198"/>
      <c r="B8" s="201"/>
      <c r="C8" s="200">
        <f t="shared" si="2"/>
        <v>0</v>
      </c>
      <c r="D8" s="200">
        <f t="shared" si="3"/>
        <v>0</v>
      </c>
      <c r="E8" s="201"/>
      <c r="F8" s="200">
        <f t="shared" si="0"/>
        <v>0</v>
      </c>
      <c r="G8" s="201"/>
      <c r="H8" s="201"/>
      <c r="I8" s="201"/>
      <c r="J8" s="211">
        <f t="shared" si="1"/>
        <v>0</v>
      </c>
      <c r="K8" s="201"/>
      <c r="L8" s="201"/>
      <c r="M8" s="201"/>
      <c r="N8" s="201"/>
      <c r="O8" s="201"/>
      <c r="P8" s="201"/>
    </row>
    <row r="9" s="184" customFormat="1" ht="33.45" customHeight="1" spans="1:16">
      <c r="A9" s="198"/>
      <c r="B9" s="201"/>
      <c r="C9" s="200">
        <f t="shared" si="2"/>
        <v>0</v>
      </c>
      <c r="D9" s="200">
        <f t="shared" si="3"/>
        <v>0</v>
      </c>
      <c r="E9" s="201"/>
      <c r="F9" s="200">
        <f t="shared" si="0"/>
        <v>0</v>
      </c>
      <c r="G9" s="201"/>
      <c r="H9" s="201"/>
      <c r="I9" s="201"/>
      <c r="J9" s="211">
        <f t="shared" si="1"/>
        <v>0</v>
      </c>
      <c r="K9" s="201"/>
      <c r="L9" s="201"/>
      <c r="M9" s="201"/>
      <c r="N9" s="201"/>
      <c r="O9" s="201"/>
      <c r="P9" s="201"/>
    </row>
    <row r="10" s="184" customFormat="1" ht="33.45" customHeight="1" spans="1:16">
      <c r="A10" s="198"/>
      <c r="B10" s="201"/>
      <c r="C10" s="200">
        <f t="shared" si="2"/>
        <v>0</v>
      </c>
      <c r="D10" s="200">
        <f t="shared" si="3"/>
        <v>0</v>
      </c>
      <c r="E10" s="201"/>
      <c r="F10" s="200">
        <f t="shared" si="0"/>
        <v>0</v>
      </c>
      <c r="G10" s="201"/>
      <c r="H10" s="201"/>
      <c r="I10" s="201"/>
      <c r="J10" s="211">
        <f t="shared" si="1"/>
        <v>0</v>
      </c>
      <c r="K10" s="201"/>
      <c r="L10" s="201"/>
      <c r="M10" s="201"/>
      <c r="N10" s="201"/>
      <c r="O10" s="201"/>
      <c r="P10" s="201"/>
    </row>
    <row r="11" s="184" customFormat="1" ht="33.45" customHeight="1" spans="1:16">
      <c r="A11" s="198"/>
      <c r="B11" s="201"/>
      <c r="C11" s="200">
        <f t="shared" si="2"/>
        <v>0</v>
      </c>
      <c r="D11" s="200">
        <f t="shared" si="3"/>
        <v>0</v>
      </c>
      <c r="E11" s="201"/>
      <c r="F11" s="200">
        <f t="shared" si="0"/>
        <v>0</v>
      </c>
      <c r="G11" s="201"/>
      <c r="H11" s="201"/>
      <c r="I11" s="201"/>
      <c r="J11" s="211">
        <f t="shared" si="1"/>
        <v>0</v>
      </c>
      <c r="K11" s="201"/>
      <c r="L11" s="201"/>
      <c r="M11" s="201"/>
      <c r="N11" s="201"/>
      <c r="O11" s="201"/>
      <c r="P11" s="201"/>
    </row>
    <row r="12" ht="33.45" customHeight="1" spans="1:16">
      <c r="A12" s="198"/>
      <c r="B12" s="201"/>
      <c r="C12" s="200">
        <f t="shared" si="2"/>
        <v>0</v>
      </c>
      <c r="D12" s="200">
        <f t="shared" si="3"/>
        <v>0</v>
      </c>
      <c r="E12" s="201"/>
      <c r="F12" s="200">
        <f t="shared" si="0"/>
        <v>0</v>
      </c>
      <c r="G12" s="201"/>
      <c r="H12" s="201"/>
      <c r="I12" s="201"/>
      <c r="J12" s="211">
        <f t="shared" si="1"/>
        <v>0</v>
      </c>
      <c r="K12" s="201"/>
      <c r="L12" s="201"/>
      <c r="M12" s="201"/>
      <c r="N12" s="201"/>
      <c r="O12" s="201"/>
      <c r="P12" s="201"/>
    </row>
    <row r="13" ht="33.45" customHeight="1" spans="1:16">
      <c r="A13" s="198"/>
      <c r="B13" s="201"/>
      <c r="C13" s="200">
        <f t="shared" si="2"/>
        <v>0</v>
      </c>
      <c r="D13" s="200">
        <f t="shared" si="3"/>
        <v>0</v>
      </c>
      <c r="E13" s="201"/>
      <c r="F13" s="200">
        <f t="shared" si="0"/>
        <v>0</v>
      </c>
      <c r="G13" s="201"/>
      <c r="H13" s="201"/>
      <c r="I13" s="201"/>
      <c r="J13" s="211">
        <f t="shared" si="1"/>
        <v>0</v>
      </c>
      <c r="K13" s="201"/>
      <c r="L13" s="201"/>
      <c r="M13" s="201"/>
      <c r="N13" s="201"/>
      <c r="O13" s="201"/>
      <c r="P13" s="201"/>
    </row>
    <row r="14" ht="33.45" customHeight="1" spans="1:16">
      <c r="A14" s="202" t="s">
        <v>22</v>
      </c>
      <c r="B14" s="203"/>
      <c r="C14" s="200">
        <f>SUM(C6:C13)</f>
        <v>57</v>
      </c>
      <c r="D14" s="200">
        <f t="shared" ref="D14:P14" si="4">SUM(D6:D13)</f>
        <v>57</v>
      </c>
      <c r="E14" s="200">
        <f t="shared" si="4"/>
        <v>15</v>
      </c>
      <c r="F14" s="200">
        <f t="shared" si="4"/>
        <v>42</v>
      </c>
      <c r="G14" s="200">
        <f t="shared" si="4"/>
        <v>31</v>
      </c>
      <c r="H14" s="200">
        <f t="shared" si="4"/>
        <v>0</v>
      </c>
      <c r="I14" s="200">
        <f t="shared" si="4"/>
        <v>11</v>
      </c>
      <c r="J14" s="212">
        <f t="shared" si="4"/>
        <v>138000</v>
      </c>
      <c r="K14" s="200">
        <f t="shared" si="4"/>
        <v>0</v>
      </c>
      <c r="L14" s="200">
        <f t="shared" si="4"/>
        <v>0</v>
      </c>
      <c r="M14" s="200">
        <f t="shared" si="4"/>
        <v>0</v>
      </c>
      <c r="N14" s="200">
        <f t="shared" si="4"/>
        <v>1</v>
      </c>
      <c r="O14" s="200"/>
      <c r="P14" s="200">
        <f>SUM(P6:P13)</f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J12" sqref="J12"/>
    </sheetView>
  </sheetViews>
  <sheetFormatPr defaultColWidth="9.12222222222222" defaultRowHeight="12.75" customHeight="1" outlineLevelCol="3"/>
  <cols>
    <col min="1" max="1" width="18.6222222222222" customWidth="1"/>
    <col min="2" max="2" width="39.8777777777778" customWidth="1"/>
    <col min="3" max="3" width="22.5" customWidth="1"/>
    <col min="4" max="4" width="19.6222222222222" customWidth="1"/>
  </cols>
  <sheetData>
    <row r="1" ht="34.95" customHeight="1" spans="1:4">
      <c r="A1" s="43" t="s">
        <v>270</v>
      </c>
      <c r="B1" s="43"/>
      <c r="C1" s="43"/>
      <c r="D1" s="43"/>
    </row>
    <row r="2" ht="25.05" customHeight="1" spans="1:4">
      <c r="A2" s="63" t="str">
        <f>(部门基本情况表!A2)</f>
        <v>编报单位：万荣县发展和改革局</v>
      </c>
      <c r="B2" s="63"/>
      <c r="C2" s="67"/>
      <c r="D2" s="33" t="s">
        <v>24</v>
      </c>
    </row>
    <row r="3" ht="34.05" customHeight="1" spans="1:4">
      <c r="A3" s="10" t="s">
        <v>271</v>
      </c>
      <c r="B3" s="65"/>
      <c r="C3" s="68" t="s">
        <v>127</v>
      </c>
      <c r="D3" s="66" t="s">
        <v>272</v>
      </c>
    </row>
    <row r="4" ht="34.05" customHeight="1" spans="1:4">
      <c r="A4" s="69" t="s">
        <v>273</v>
      </c>
      <c r="B4" s="70" t="s">
        <v>274</v>
      </c>
      <c r="C4" s="66"/>
      <c r="D4" s="66"/>
    </row>
    <row r="5" ht="34.05" customHeight="1" spans="1:4">
      <c r="A5" s="69"/>
      <c r="B5" s="71" t="s">
        <v>275</v>
      </c>
      <c r="C5" s="41">
        <f>SUM(C6:C21)</f>
        <v>0</v>
      </c>
      <c r="D5" s="72"/>
    </row>
    <row r="6" ht="33.45" customHeight="1" spans="1:4">
      <c r="A6" s="73"/>
      <c r="B6" s="74"/>
      <c r="C6" s="41"/>
      <c r="D6" s="72"/>
    </row>
    <row r="7" ht="33.45" customHeight="1" spans="1:4">
      <c r="A7" s="73"/>
      <c r="B7" s="74"/>
      <c r="C7" s="41"/>
      <c r="D7" s="72"/>
    </row>
    <row r="8" ht="33.45" customHeight="1" spans="1:4">
      <c r="A8" s="73"/>
      <c r="B8" s="74"/>
      <c r="C8" s="41"/>
      <c r="D8" s="72"/>
    </row>
    <row r="9" ht="33.45" customHeight="1" spans="1:4">
      <c r="A9" s="73"/>
      <c r="B9" s="74"/>
      <c r="C9" s="41"/>
      <c r="D9" s="72"/>
    </row>
    <row r="10" ht="33.45" customHeight="1" spans="1:4">
      <c r="A10" s="73"/>
      <c r="B10" s="74"/>
      <c r="C10" s="41"/>
      <c r="D10" s="72"/>
    </row>
    <row r="11" ht="33.45" customHeight="1" spans="1:4">
      <c r="A11" s="73"/>
      <c r="B11" s="74"/>
      <c r="C11" s="41"/>
      <c r="D11" s="72"/>
    </row>
    <row r="12" ht="33.45" customHeight="1" spans="1:4">
      <c r="A12" s="73"/>
      <c r="B12" s="74"/>
      <c r="C12" s="41"/>
      <c r="D12" s="72"/>
    </row>
    <row r="13" ht="33.45" customHeight="1" spans="1:4">
      <c r="A13" s="73"/>
      <c r="B13" s="74"/>
      <c r="C13" s="41"/>
      <c r="D13" s="72"/>
    </row>
    <row r="14" ht="33.45" customHeight="1" spans="1:4">
      <c r="A14" s="73"/>
      <c r="B14" s="74"/>
      <c r="C14" s="41"/>
      <c r="D14" s="72"/>
    </row>
    <row r="15" ht="33.45" customHeight="1" spans="1:4">
      <c r="A15" s="73"/>
      <c r="B15" s="74"/>
      <c r="C15" s="41"/>
      <c r="D15" s="72"/>
    </row>
    <row r="16" ht="33.45" customHeight="1" spans="1:4">
      <c r="A16" s="73"/>
      <c r="B16" s="74"/>
      <c r="C16" s="41"/>
      <c r="D16" s="72"/>
    </row>
    <row r="17" ht="33.45" customHeight="1" spans="1:4">
      <c r="A17" s="73"/>
      <c r="B17" s="74"/>
      <c r="C17" s="41"/>
      <c r="D17" s="72"/>
    </row>
    <row r="18" ht="33.45" customHeight="1" spans="1:4">
      <c r="A18" s="73"/>
      <c r="B18" s="74"/>
      <c r="C18" s="41"/>
      <c r="D18" s="72"/>
    </row>
    <row r="19" ht="33.45" customHeight="1" spans="1:4">
      <c r="A19" s="73"/>
      <c r="B19" s="75"/>
      <c r="C19" s="41"/>
      <c r="D19" s="72"/>
    </row>
    <row r="20" ht="33.45" customHeight="1" spans="1:4">
      <c r="A20" s="73"/>
      <c r="B20" s="75"/>
      <c r="C20" s="41"/>
      <c r="D20" s="72"/>
    </row>
    <row r="21" ht="33.45" customHeight="1" spans="1:4">
      <c r="A21" s="76"/>
      <c r="B21" s="77"/>
      <c r="C21" s="41"/>
      <c r="D21" s="72"/>
    </row>
    <row r="22" customHeight="1" spans="1:3">
      <c r="A22" s="42"/>
      <c r="B22" s="42"/>
      <c r="C22" s="42"/>
    </row>
    <row r="23" customHeight="1" spans="1:3">
      <c r="A23" s="42"/>
      <c r="B23" s="42"/>
      <c r="C23" s="42"/>
    </row>
    <row r="24" customHeight="1" spans="1:3">
      <c r="A24" s="42"/>
      <c r="B24" s="42"/>
      <c r="C24" s="42"/>
    </row>
    <row r="25" customHeight="1" spans="2:3">
      <c r="B25" s="42"/>
      <c r="C25" s="42"/>
    </row>
    <row r="26" customHeight="1" spans="2:3">
      <c r="B26" s="42"/>
      <c r="C26" s="42"/>
    </row>
    <row r="27" customHeight="1" spans="2:3">
      <c r="B27" s="42"/>
      <c r="C27" s="42"/>
    </row>
    <row r="28" customHeight="1" spans="2:3">
      <c r="B28" s="42"/>
      <c r="C28" s="42"/>
    </row>
    <row r="29" customHeight="1" spans="2:2">
      <c r="B29" s="42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M9" sqref="M9"/>
    </sheetView>
  </sheetViews>
  <sheetFormatPr defaultColWidth="9.12222222222222" defaultRowHeight="12.75" customHeight="1" outlineLevelCol="4"/>
  <cols>
    <col min="1" max="1" width="16.1222222222222" customWidth="1"/>
    <col min="2" max="2" width="39.1222222222222" customWidth="1"/>
    <col min="3" max="3" width="16" customWidth="1"/>
    <col min="4" max="4" width="14.8777777777778" customWidth="1"/>
    <col min="5" max="5" width="13.8777777777778" customWidth="1"/>
  </cols>
  <sheetData>
    <row r="1" ht="34.95" customHeight="1" spans="1:5">
      <c r="A1" s="43" t="s">
        <v>276</v>
      </c>
      <c r="B1" s="43"/>
      <c r="C1" s="43"/>
      <c r="D1" s="43"/>
      <c r="E1" s="43"/>
    </row>
    <row r="2" ht="25.05" customHeight="1" spans="1:5">
      <c r="A2" s="63" t="str">
        <f>(部门基本情况表!A2)</f>
        <v>编报单位：万荣县发展和改革局</v>
      </c>
      <c r="B2" s="63"/>
      <c r="E2" s="64" t="s">
        <v>24</v>
      </c>
    </row>
    <row r="3" ht="34.05" customHeight="1" spans="1:5">
      <c r="A3" s="10" t="s">
        <v>277</v>
      </c>
      <c r="B3" s="65"/>
      <c r="C3" s="66" t="s">
        <v>105</v>
      </c>
      <c r="D3" s="66" t="s">
        <v>106</v>
      </c>
      <c r="E3" s="66" t="s">
        <v>107</v>
      </c>
    </row>
    <row r="4" ht="34.05" customHeight="1" spans="1:5">
      <c r="A4" s="16" t="s">
        <v>71</v>
      </c>
      <c r="B4" s="47" t="s">
        <v>274</v>
      </c>
      <c r="C4" s="66"/>
      <c r="D4" s="66"/>
      <c r="E4" s="66"/>
    </row>
    <row r="5" ht="34.05" customHeight="1" spans="1:5">
      <c r="A5" s="16"/>
      <c r="B5" s="47" t="s">
        <v>275</v>
      </c>
      <c r="C5" s="41">
        <f>SUM(D5:E5)</f>
        <v>0</v>
      </c>
      <c r="D5" s="41">
        <f>SUM(D6:D21)</f>
        <v>0</v>
      </c>
      <c r="E5" s="41">
        <f>SUM(E6:E21)</f>
        <v>0</v>
      </c>
    </row>
    <row r="6" ht="33.15" customHeight="1" spans="1:5">
      <c r="A6" s="17"/>
      <c r="B6" s="22"/>
      <c r="C6" s="41">
        <f t="shared" ref="C6:C21" si="0">SUM(D6:E6)</f>
        <v>0</v>
      </c>
      <c r="D6" s="41"/>
      <c r="E6" s="41"/>
    </row>
    <row r="7" ht="33.15" customHeight="1" spans="1:5">
      <c r="A7" s="17"/>
      <c r="B7" s="22"/>
      <c r="C7" s="41">
        <f t="shared" si="0"/>
        <v>0</v>
      </c>
      <c r="D7" s="41"/>
      <c r="E7" s="41"/>
    </row>
    <row r="8" ht="33.15" customHeight="1" spans="1:5">
      <c r="A8" s="17"/>
      <c r="B8" s="22"/>
      <c r="C8" s="41">
        <f t="shared" si="0"/>
        <v>0</v>
      </c>
      <c r="D8" s="41"/>
      <c r="E8" s="41"/>
    </row>
    <row r="9" ht="33.15" customHeight="1" spans="1:5">
      <c r="A9" s="17"/>
      <c r="B9" s="22"/>
      <c r="C9" s="41">
        <f t="shared" si="0"/>
        <v>0</v>
      </c>
      <c r="D9" s="41"/>
      <c r="E9" s="41"/>
    </row>
    <row r="10" ht="33.15" customHeight="1" spans="1:5">
      <c r="A10" s="17"/>
      <c r="B10" s="22"/>
      <c r="C10" s="41">
        <f t="shared" si="0"/>
        <v>0</v>
      </c>
      <c r="D10" s="41"/>
      <c r="E10" s="41"/>
    </row>
    <row r="11" ht="33.15" customHeight="1" spans="1:5">
      <c r="A11" s="17"/>
      <c r="B11" s="22"/>
      <c r="C11" s="41">
        <f t="shared" si="0"/>
        <v>0</v>
      </c>
      <c r="D11" s="41"/>
      <c r="E11" s="41"/>
    </row>
    <row r="12" ht="33.15" customHeight="1" spans="1:5">
      <c r="A12" s="17"/>
      <c r="B12" s="22"/>
      <c r="C12" s="41">
        <f t="shared" si="0"/>
        <v>0</v>
      </c>
      <c r="D12" s="41"/>
      <c r="E12" s="41"/>
    </row>
    <row r="13" ht="33.15" customHeight="1" spans="1:5">
      <c r="A13" s="17"/>
      <c r="B13" s="22"/>
      <c r="C13" s="41">
        <f t="shared" si="0"/>
        <v>0</v>
      </c>
      <c r="D13" s="41"/>
      <c r="E13" s="41"/>
    </row>
    <row r="14" ht="33.15" customHeight="1" spans="1:5">
      <c r="A14" s="17"/>
      <c r="B14" s="22"/>
      <c r="C14" s="41">
        <f t="shared" si="0"/>
        <v>0</v>
      </c>
      <c r="D14" s="41"/>
      <c r="E14" s="41"/>
    </row>
    <row r="15" ht="33.15" customHeight="1" spans="1:5">
      <c r="A15" s="17"/>
      <c r="B15" s="22"/>
      <c r="C15" s="41">
        <f t="shared" si="0"/>
        <v>0</v>
      </c>
      <c r="D15" s="41"/>
      <c r="E15" s="41"/>
    </row>
    <row r="16" ht="33.15" customHeight="1" spans="1:5">
      <c r="A16" s="17"/>
      <c r="B16" s="22"/>
      <c r="C16" s="41">
        <f t="shared" si="0"/>
        <v>0</v>
      </c>
      <c r="D16" s="41"/>
      <c r="E16" s="41"/>
    </row>
    <row r="17" ht="33.15" customHeight="1" spans="1:5">
      <c r="A17" s="17"/>
      <c r="B17" s="22"/>
      <c r="C17" s="41">
        <f t="shared" si="0"/>
        <v>0</v>
      </c>
      <c r="D17" s="41"/>
      <c r="E17" s="41"/>
    </row>
    <row r="18" ht="33.15" customHeight="1" spans="1:5">
      <c r="A18" s="17"/>
      <c r="B18" s="52"/>
      <c r="C18" s="41">
        <f t="shared" si="0"/>
        <v>0</v>
      </c>
      <c r="D18" s="41"/>
      <c r="E18" s="41"/>
    </row>
    <row r="19" ht="33.15" customHeight="1" spans="1:5">
      <c r="A19" s="17"/>
      <c r="B19" s="52"/>
      <c r="C19" s="41">
        <f t="shared" si="0"/>
        <v>0</v>
      </c>
      <c r="D19" s="41"/>
      <c r="E19" s="41"/>
    </row>
    <row r="20" ht="33.15" customHeight="1" spans="1:5">
      <c r="A20" s="17"/>
      <c r="B20" s="52"/>
      <c r="C20" s="41">
        <f t="shared" si="0"/>
        <v>0</v>
      </c>
      <c r="D20" s="41"/>
      <c r="E20" s="41"/>
    </row>
    <row r="21" ht="33.15" customHeight="1" spans="1:5">
      <c r="A21" s="17"/>
      <c r="B21" s="52"/>
      <c r="C21" s="41">
        <f t="shared" si="0"/>
        <v>0</v>
      </c>
      <c r="D21" s="41"/>
      <c r="E21" s="41"/>
    </row>
    <row r="22" customHeight="1" spans="1:5">
      <c r="A22" s="42"/>
      <c r="B22" s="42"/>
      <c r="C22" s="42"/>
      <c r="D22" s="42"/>
      <c r="E22" s="42"/>
    </row>
    <row r="23" customHeight="1" spans="1:5">
      <c r="A23" s="42"/>
      <c r="B23" s="42"/>
      <c r="C23" s="42"/>
      <c r="D23" s="42"/>
      <c r="E23" s="42"/>
    </row>
    <row r="24" customHeight="1" spans="2:5">
      <c r="B24" s="42"/>
      <c r="C24" s="42"/>
      <c r="D24" s="42"/>
      <c r="E24" s="42"/>
    </row>
    <row r="25" customHeight="1" spans="2:5">
      <c r="B25" s="42"/>
      <c r="C25" s="42"/>
      <c r="D25" s="42"/>
      <c r="E25" s="42"/>
    </row>
    <row r="26" customHeight="1" spans="2:3">
      <c r="B26" s="42"/>
      <c r="C26" s="42"/>
    </row>
    <row r="27" customHeight="1" spans="2:3">
      <c r="B27" s="42"/>
      <c r="C27" s="42"/>
    </row>
    <row r="28" customHeight="1" spans="3:3">
      <c r="C28" s="42"/>
    </row>
    <row r="29" customHeight="1" spans="3:3">
      <c r="C29" s="42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abSelected="1" workbookViewId="0">
      <selection activeCell="U12" sqref="U12"/>
    </sheetView>
  </sheetViews>
  <sheetFormatPr defaultColWidth="9.12222222222222" defaultRowHeight="12.75" customHeight="1"/>
  <cols>
    <col min="1" max="1" width="27.8777777777778" customWidth="1"/>
    <col min="2" max="2" width="12" customWidth="1"/>
    <col min="3" max="3" width="10.3777777777778" customWidth="1"/>
    <col min="4" max="6" width="10" customWidth="1"/>
    <col min="7" max="7" width="9.87777777777778" customWidth="1"/>
    <col min="8" max="8" width="10.1222222222222" customWidth="1"/>
  </cols>
  <sheetData>
    <row r="1" ht="36" customHeight="1" spans="1:8">
      <c r="A1" s="43" t="s">
        <v>278</v>
      </c>
      <c r="B1" s="43"/>
      <c r="C1" s="43"/>
      <c r="D1" s="43"/>
      <c r="E1" s="43"/>
      <c r="F1" s="43"/>
      <c r="G1" s="43"/>
      <c r="H1" s="43"/>
    </row>
    <row r="2" ht="24.75" customHeight="1" spans="1:8">
      <c r="A2" s="32" t="str">
        <f>(部门基本情况表!A2)</f>
        <v>编报单位：万荣县发展和改革局</v>
      </c>
      <c r="B2" s="32"/>
      <c r="C2" s="44"/>
      <c r="D2" s="33"/>
      <c r="E2" s="33"/>
      <c r="F2" s="33"/>
      <c r="G2" s="33"/>
      <c r="H2" s="33" t="s">
        <v>24</v>
      </c>
    </row>
    <row r="3" ht="25.05" customHeight="1" spans="1:8">
      <c r="A3" s="34" t="s">
        <v>279</v>
      </c>
      <c r="B3" s="45" t="s">
        <v>280</v>
      </c>
      <c r="C3" s="46"/>
      <c r="D3" s="46"/>
      <c r="E3" s="46"/>
      <c r="F3" s="46"/>
      <c r="G3" s="46"/>
      <c r="H3" s="47" t="s">
        <v>281</v>
      </c>
    </row>
    <row r="4" ht="25.05" customHeight="1" spans="1:8">
      <c r="A4" s="48"/>
      <c r="B4" s="49" t="s">
        <v>282</v>
      </c>
      <c r="C4" s="50"/>
      <c r="D4" s="45" t="s">
        <v>106</v>
      </c>
      <c r="E4" s="50"/>
      <c r="F4" s="45" t="s">
        <v>107</v>
      </c>
      <c r="G4" s="46"/>
      <c r="H4" s="35"/>
    </row>
    <row r="5" ht="33.75" customHeight="1" spans="1:8">
      <c r="A5" s="51"/>
      <c r="B5" s="52" t="s">
        <v>22</v>
      </c>
      <c r="C5" s="52" t="s">
        <v>283</v>
      </c>
      <c r="D5" s="52" t="s">
        <v>284</v>
      </c>
      <c r="E5" s="52" t="s">
        <v>283</v>
      </c>
      <c r="F5" s="52" t="s">
        <v>284</v>
      </c>
      <c r="G5" s="53" t="s">
        <v>283</v>
      </c>
      <c r="H5" s="35"/>
    </row>
    <row r="6" ht="39" customHeight="1" spans="1:10">
      <c r="A6" s="47" t="s">
        <v>285</v>
      </c>
      <c r="B6" s="54">
        <f t="shared" ref="B6:G6" si="0">SUM(B7,B8,B11)</f>
        <v>15000</v>
      </c>
      <c r="C6" s="54">
        <f t="shared" si="0"/>
        <v>15000</v>
      </c>
      <c r="D6" s="54">
        <f t="shared" si="0"/>
        <v>0</v>
      </c>
      <c r="E6" s="54">
        <f t="shared" si="0"/>
        <v>0</v>
      </c>
      <c r="F6" s="54">
        <f t="shared" si="0"/>
        <v>15000</v>
      </c>
      <c r="G6" s="54">
        <f t="shared" si="0"/>
        <v>15000</v>
      </c>
      <c r="H6" s="38"/>
      <c r="I6" s="42"/>
      <c r="J6" s="42"/>
    </row>
    <row r="7" ht="39" customHeight="1" spans="1:12">
      <c r="A7" s="55" t="s">
        <v>286</v>
      </c>
      <c r="B7" s="54">
        <f t="shared" ref="B7:B11" si="1">SUM(D7+F7)</f>
        <v>0</v>
      </c>
      <c r="C7" s="54">
        <f t="shared" ref="C7:C11" si="2">SUM(E7+G7)</f>
        <v>0</v>
      </c>
      <c r="D7" s="41"/>
      <c r="E7" s="41"/>
      <c r="F7" s="41"/>
      <c r="G7" s="41"/>
      <c r="H7" s="38"/>
      <c r="K7" s="42"/>
      <c r="L7" s="42"/>
    </row>
    <row r="8" ht="39" customHeight="1" spans="1:11">
      <c r="A8" s="55" t="s">
        <v>287</v>
      </c>
      <c r="B8" s="54">
        <f t="shared" si="1"/>
        <v>0</v>
      </c>
      <c r="C8" s="54">
        <f t="shared" ref="C8:G8" si="3">SUM(C9:C10)</f>
        <v>0</v>
      </c>
      <c r="D8" s="54"/>
      <c r="E8" s="54">
        <f>SUM(E9:E10)</f>
        <v>0</v>
      </c>
      <c r="F8" s="54"/>
      <c r="G8" s="54">
        <f>SUM(G9:G10)</f>
        <v>0</v>
      </c>
      <c r="H8" s="38"/>
      <c r="I8" s="42"/>
      <c r="J8" s="42"/>
      <c r="K8" s="42"/>
    </row>
    <row r="9" ht="39" customHeight="1" spans="1:12">
      <c r="A9" s="56" t="s">
        <v>288</v>
      </c>
      <c r="B9" s="54">
        <f t="shared" si="1"/>
        <v>0</v>
      </c>
      <c r="C9" s="54">
        <f t="shared" ref="C9:C11" si="4">SUM(E9+G9)</f>
        <v>0</v>
      </c>
      <c r="D9" s="41"/>
      <c r="E9" s="41"/>
      <c r="F9" s="41"/>
      <c r="G9" s="41"/>
      <c r="H9" s="38"/>
      <c r="I9" s="42"/>
      <c r="J9" s="42"/>
      <c r="L9" s="42"/>
    </row>
    <row r="10" ht="39" customHeight="1" spans="1:12">
      <c r="A10" s="56" t="s">
        <v>289</v>
      </c>
      <c r="B10" s="54">
        <f t="shared" si="1"/>
        <v>0</v>
      </c>
      <c r="C10" s="54">
        <f t="shared" si="4"/>
        <v>0</v>
      </c>
      <c r="D10" s="41"/>
      <c r="E10" s="41">
        <f>SUM('一般公共预算财政拨款基本及项目经济分类总表（八）'!AO6)</f>
        <v>0</v>
      </c>
      <c r="F10" s="41"/>
      <c r="G10" s="41">
        <f>SUM('一般公共预算财政拨款基本及项目经济分类总表（八）'!AO5-'一般公共预算财政拨款基本及项目经济分类总表（八）'!AO6)</f>
        <v>0</v>
      </c>
      <c r="H10" s="38"/>
      <c r="I10" s="42"/>
      <c r="J10" s="42"/>
      <c r="K10" s="42"/>
      <c r="L10" s="42"/>
    </row>
    <row r="11" ht="39" customHeight="1" spans="1:12">
      <c r="A11" s="57" t="s">
        <v>188</v>
      </c>
      <c r="B11" s="54">
        <f t="shared" si="1"/>
        <v>15000</v>
      </c>
      <c r="C11" s="54">
        <f t="shared" si="4"/>
        <v>15000</v>
      </c>
      <c r="D11" s="41"/>
      <c r="E11" s="41">
        <f>SUM('一般公共预算财政拨款基本及项目经济分类总表（八）'!AN6)</f>
        <v>0</v>
      </c>
      <c r="F11" s="41">
        <v>15000</v>
      </c>
      <c r="G11" s="41">
        <f>SUM('一般公共预算财政拨款基本及项目经济分类总表（八）'!AN5-'一般公共预算财政拨款基本及项目经济分类总表（八）'!AN6)</f>
        <v>15000</v>
      </c>
      <c r="H11" s="38"/>
      <c r="I11" s="42"/>
      <c r="J11" s="42"/>
      <c r="K11" s="42"/>
      <c r="L11" s="42"/>
    </row>
    <row r="12" ht="285" customHeight="1" spans="1:10">
      <c r="A12" s="58" t="s">
        <v>290</v>
      </c>
      <c r="B12" s="59"/>
      <c r="C12" s="59"/>
      <c r="D12" s="59"/>
      <c r="E12" s="59"/>
      <c r="F12" s="59"/>
      <c r="G12" s="59"/>
      <c r="H12" s="60"/>
      <c r="I12" s="42"/>
      <c r="J12" s="42"/>
    </row>
    <row r="13" ht="32.25" customHeight="1" spans="1:11">
      <c r="A13" s="61" t="s">
        <v>291</v>
      </c>
      <c r="B13" s="62"/>
      <c r="C13" s="62"/>
      <c r="D13" s="62"/>
      <c r="E13" s="62"/>
      <c r="F13" s="62"/>
      <c r="G13" s="62"/>
      <c r="H13" s="62"/>
      <c r="K13" s="42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topLeftCell="A2" workbookViewId="0">
      <selection activeCell="C5" sqref="C5"/>
    </sheetView>
  </sheetViews>
  <sheetFormatPr defaultColWidth="9.12222222222222" defaultRowHeight="12.75" customHeight="1" outlineLevelCol="2"/>
  <cols>
    <col min="1" max="1" width="33.8777777777778" customWidth="1"/>
    <col min="2" max="2" width="28.5" customWidth="1"/>
    <col min="3" max="3" width="38.1222222222222" customWidth="1"/>
  </cols>
  <sheetData>
    <row r="1" ht="34.95" customHeight="1" spans="1:3">
      <c r="A1" s="31" t="s">
        <v>292</v>
      </c>
      <c r="B1" s="31"/>
      <c r="C1" s="31"/>
    </row>
    <row r="2" ht="25.95" customHeight="1" spans="1:3">
      <c r="A2" s="32" t="str">
        <f>(部门基本情况表!A2)</f>
        <v>编报单位：万荣县发展和改革局</v>
      </c>
      <c r="B2" s="32"/>
      <c r="C2" s="33" t="s">
        <v>24</v>
      </c>
    </row>
    <row r="3" ht="40.05" customHeight="1" spans="1:3">
      <c r="A3" s="34" t="s">
        <v>293</v>
      </c>
      <c r="B3" s="35" t="s">
        <v>127</v>
      </c>
      <c r="C3" s="35" t="s">
        <v>281</v>
      </c>
    </row>
    <row r="4" ht="33" customHeight="1" spans="1:3">
      <c r="A4" s="36" t="s">
        <v>124</v>
      </c>
      <c r="B4" s="37">
        <f>SUM(B5:B21)</f>
        <v>319691</v>
      </c>
      <c r="C4" s="38"/>
    </row>
    <row r="5" ht="33" customHeight="1" spans="1:3">
      <c r="A5" s="39" t="s">
        <v>294</v>
      </c>
      <c r="B5" s="37">
        <f>SUM('一般公共预算财政拨款基本支出经济分类表（七）'!D5)</f>
        <v>319691</v>
      </c>
      <c r="C5" s="40" t="s">
        <v>295</v>
      </c>
    </row>
    <row r="6" ht="33" customHeight="1" spans="1:3">
      <c r="A6" s="39"/>
      <c r="B6" s="41"/>
      <c r="C6" s="38"/>
    </row>
    <row r="7" ht="33" customHeight="1" spans="1:3">
      <c r="A7" s="39"/>
      <c r="B7" s="41"/>
      <c r="C7" s="38"/>
    </row>
    <row r="8" ht="33" customHeight="1" spans="1:3">
      <c r="A8" s="39"/>
      <c r="B8" s="41"/>
      <c r="C8" s="38"/>
    </row>
    <row r="9" ht="33" customHeight="1" spans="1:3">
      <c r="A9" s="39"/>
      <c r="B9" s="41"/>
      <c r="C9" s="38"/>
    </row>
    <row r="10" ht="33" customHeight="1" spans="1:3">
      <c r="A10" s="39"/>
      <c r="B10" s="41"/>
      <c r="C10" s="38"/>
    </row>
    <row r="11" ht="33" customHeight="1" spans="1:3">
      <c r="A11" s="39"/>
      <c r="B11" s="41"/>
      <c r="C11" s="38"/>
    </row>
    <row r="12" ht="33" customHeight="1" spans="1:3">
      <c r="A12" s="39"/>
      <c r="B12" s="41"/>
      <c r="C12" s="38"/>
    </row>
    <row r="13" ht="33" customHeight="1" spans="1:3">
      <c r="A13" s="39"/>
      <c r="B13" s="41"/>
      <c r="C13" s="38"/>
    </row>
    <row r="14" ht="33" customHeight="1" spans="1:3">
      <c r="A14" s="39"/>
      <c r="B14" s="41"/>
      <c r="C14" s="38"/>
    </row>
    <row r="15" ht="33" customHeight="1" spans="1:3">
      <c r="A15" s="36"/>
      <c r="B15" s="41"/>
      <c r="C15" s="38"/>
    </row>
    <row r="16" ht="33" customHeight="1" spans="1:3">
      <c r="A16" s="36"/>
      <c r="B16" s="41"/>
      <c r="C16" s="38"/>
    </row>
    <row r="17" ht="33" customHeight="1" spans="1:3">
      <c r="A17" s="36"/>
      <c r="B17" s="41"/>
      <c r="C17" s="38"/>
    </row>
    <row r="18" ht="33" customHeight="1" spans="1:3">
      <c r="A18" s="36"/>
      <c r="B18" s="41"/>
      <c r="C18" s="38"/>
    </row>
    <row r="19" ht="33" customHeight="1" spans="1:3">
      <c r="A19" s="36"/>
      <c r="B19" s="41"/>
      <c r="C19" s="38"/>
    </row>
    <row r="20" ht="33" customHeight="1" spans="1:3">
      <c r="A20" s="36"/>
      <c r="B20" s="41"/>
      <c r="C20" s="38"/>
    </row>
    <row r="21" ht="33" customHeight="1" spans="1:3">
      <c r="A21" s="36"/>
      <c r="B21" s="41"/>
      <c r="C21" s="38"/>
    </row>
    <row r="22" customHeight="1" spans="1:3">
      <c r="A22" s="42"/>
      <c r="B22" s="42"/>
      <c r="C22" s="42"/>
    </row>
    <row r="23" customHeight="1" spans="1:3">
      <c r="A23" s="42"/>
      <c r="B23" s="42"/>
      <c r="C23" s="42"/>
    </row>
    <row r="24" customHeight="1" spans="1:3">
      <c r="A24" s="42"/>
      <c r="B24" s="42"/>
      <c r="C24" s="42"/>
    </row>
    <row r="25" customHeight="1" spans="2:3">
      <c r="B25" s="42"/>
      <c r="C25" s="42"/>
    </row>
    <row r="26" customHeight="1" spans="2:3">
      <c r="B26" s="42"/>
      <c r="C26" s="42"/>
    </row>
  </sheetData>
  <mergeCells count="2">
    <mergeCell ref="A1:C1"/>
    <mergeCell ref="A2:B2"/>
  </mergeCells>
  <printOptions horizont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17"/>
  <sheetViews>
    <sheetView topLeftCell="A4" workbookViewId="0">
      <selection activeCell="E20" sqref="E20"/>
    </sheetView>
  </sheetViews>
  <sheetFormatPr defaultColWidth="12" defaultRowHeight="22.5" customHeight="1"/>
  <cols>
    <col min="1" max="1" width="5.5" style="3" customWidth="1"/>
    <col min="2" max="2" width="19.1222222222222" style="2" customWidth="1"/>
    <col min="3" max="3" width="13.6222222222222" style="2" customWidth="1"/>
    <col min="4" max="4" width="6" style="2" customWidth="1"/>
    <col min="5" max="5" width="7.62222222222222" style="2" customWidth="1"/>
    <col min="6" max="6" width="34.6222222222222" style="2" customWidth="1"/>
    <col min="7" max="7" width="13.3777777777778" style="3" customWidth="1"/>
    <col min="8" max="8" width="12.1222222222222" style="2" customWidth="1"/>
    <col min="9" max="9" width="11.8777777777778" style="2" customWidth="1"/>
    <col min="10" max="11" width="12.1222222222222" style="2" customWidth="1"/>
    <col min="12" max="12" width="11" style="4" customWidth="1"/>
    <col min="13" max="13" width="10.8777777777778" style="2" customWidth="1"/>
    <col min="14" max="16384" width="12" style="3"/>
  </cols>
  <sheetData>
    <row r="1" ht="33" customHeight="1" spans="1:1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1" spans="1:13">
      <c r="A2" s="6" t="str">
        <f>(部门基本情况表!A2)</f>
        <v>编报单位：万荣县发展和改革局</v>
      </c>
      <c r="B2" s="6"/>
      <c r="C2" s="6"/>
      <c r="D2" s="6"/>
      <c r="E2" s="6"/>
      <c r="F2" s="6"/>
      <c r="G2" s="7"/>
      <c r="H2" s="7"/>
      <c r="I2" s="7"/>
      <c r="J2" s="7"/>
      <c r="K2" s="7"/>
      <c r="L2" s="26" t="s">
        <v>297</v>
      </c>
      <c r="M2" s="26"/>
    </row>
    <row r="3" s="1" customFormat="1" ht="27" customHeight="1" spans="1:13">
      <c r="A3" s="8" t="s">
        <v>298</v>
      </c>
      <c r="B3" s="9" t="s">
        <v>299</v>
      </c>
      <c r="C3" s="9" t="s">
        <v>300</v>
      </c>
      <c r="D3" s="9" t="s">
        <v>301</v>
      </c>
      <c r="E3" s="9" t="s">
        <v>302</v>
      </c>
      <c r="F3" s="9" t="s">
        <v>303</v>
      </c>
      <c r="G3" s="10" t="s">
        <v>304</v>
      </c>
      <c r="H3" s="11"/>
      <c r="I3" s="11"/>
      <c r="J3" s="11"/>
      <c r="K3" s="11"/>
      <c r="L3" s="27"/>
      <c r="M3" s="9" t="s">
        <v>272</v>
      </c>
    </row>
    <row r="4" s="1" customFormat="1" ht="27" customHeight="1" spans="1:13">
      <c r="A4" s="12"/>
      <c r="B4" s="13"/>
      <c r="C4" s="14"/>
      <c r="D4" s="13"/>
      <c r="E4" s="13"/>
      <c r="F4" s="15"/>
      <c r="G4" s="16" t="s">
        <v>305</v>
      </c>
      <c r="H4" s="17" t="s">
        <v>306</v>
      </c>
      <c r="I4" s="17" t="s">
        <v>307</v>
      </c>
      <c r="J4" s="17" t="s">
        <v>308</v>
      </c>
      <c r="K4" s="17" t="s">
        <v>309</v>
      </c>
      <c r="L4" s="28" t="s">
        <v>310</v>
      </c>
      <c r="M4" s="13"/>
    </row>
    <row r="5" s="2" customFormat="1" ht="30" customHeight="1" spans="1:13">
      <c r="A5" s="18">
        <v>1</v>
      </c>
      <c r="B5" s="19" t="s">
        <v>311</v>
      </c>
      <c r="C5" s="19" t="s">
        <v>312</v>
      </c>
      <c r="D5" s="19" t="s">
        <v>313</v>
      </c>
      <c r="E5" s="19">
        <v>160</v>
      </c>
      <c r="F5" s="19" t="s">
        <v>314</v>
      </c>
      <c r="G5" s="20">
        <f t="shared" ref="G5:G16" si="0">SUM(H5:L5)</f>
        <v>4</v>
      </c>
      <c r="H5" s="21">
        <v>4</v>
      </c>
      <c r="I5" s="25"/>
      <c r="J5" s="25"/>
      <c r="K5" s="25"/>
      <c r="L5" s="25"/>
      <c r="M5" s="23"/>
    </row>
    <row r="6" s="2" customFormat="1" ht="30" customHeight="1" spans="1:13">
      <c r="A6" s="18">
        <v>2</v>
      </c>
      <c r="B6" s="19" t="s">
        <v>315</v>
      </c>
      <c r="C6" s="19" t="s">
        <v>316</v>
      </c>
      <c r="D6" s="19" t="s">
        <v>317</v>
      </c>
      <c r="E6" s="19">
        <v>3</v>
      </c>
      <c r="F6" s="19" t="s">
        <v>318</v>
      </c>
      <c r="G6" s="20">
        <f t="shared" si="0"/>
        <v>2.4</v>
      </c>
      <c r="H6" s="20">
        <v>2.4</v>
      </c>
      <c r="I6" s="29"/>
      <c r="J6" s="29"/>
      <c r="K6" s="29"/>
      <c r="L6" s="29"/>
      <c r="M6" s="8"/>
    </row>
    <row r="7" s="2" customFormat="1" ht="30" customHeight="1" spans="1:13">
      <c r="A7" s="18">
        <v>3</v>
      </c>
      <c r="B7" s="18" t="s">
        <v>319</v>
      </c>
      <c r="C7" s="18" t="s">
        <v>320</v>
      </c>
      <c r="D7" s="18" t="s">
        <v>317</v>
      </c>
      <c r="E7" s="18">
        <v>3</v>
      </c>
      <c r="F7" s="18" t="s">
        <v>318</v>
      </c>
      <c r="G7" s="20">
        <f t="shared" si="0"/>
        <v>1.8</v>
      </c>
      <c r="H7" s="20">
        <v>1.8</v>
      </c>
      <c r="I7" s="25"/>
      <c r="J7" s="25"/>
      <c r="K7" s="25"/>
      <c r="L7" s="25"/>
      <c r="M7" s="23"/>
    </row>
    <row r="8" s="2" customFormat="1" ht="30" customHeight="1" spans="1:13">
      <c r="A8" s="18">
        <v>4</v>
      </c>
      <c r="B8" s="18" t="s">
        <v>321</v>
      </c>
      <c r="C8" s="18" t="s">
        <v>322</v>
      </c>
      <c r="D8" s="18" t="s">
        <v>317</v>
      </c>
      <c r="E8" s="18">
        <v>1</v>
      </c>
      <c r="F8" s="18" t="s">
        <v>323</v>
      </c>
      <c r="G8" s="20">
        <f t="shared" si="0"/>
        <v>0.35</v>
      </c>
      <c r="H8" s="20">
        <v>0.35</v>
      </c>
      <c r="I8" s="25"/>
      <c r="J8" s="25"/>
      <c r="K8" s="25"/>
      <c r="L8" s="25"/>
      <c r="M8" s="23"/>
    </row>
    <row r="9" s="2" customFormat="1" ht="30" customHeight="1" spans="1:13">
      <c r="A9" s="18">
        <v>5</v>
      </c>
      <c r="B9" s="18" t="s">
        <v>324</v>
      </c>
      <c r="C9" s="18" t="s">
        <v>325</v>
      </c>
      <c r="D9" s="18" t="s">
        <v>317</v>
      </c>
      <c r="E9" s="18">
        <v>1</v>
      </c>
      <c r="F9" s="18" t="s">
        <v>323</v>
      </c>
      <c r="G9" s="20">
        <f t="shared" si="0"/>
        <v>0.35</v>
      </c>
      <c r="H9" s="20">
        <v>0.35</v>
      </c>
      <c r="I9" s="25"/>
      <c r="J9" s="25"/>
      <c r="K9" s="25"/>
      <c r="L9" s="25"/>
      <c r="M9" s="23"/>
    </row>
    <row r="10" s="2" customFormat="1" ht="30" customHeight="1" spans="1:13">
      <c r="A10" s="18">
        <v>6</v>
      </c>
      <c r="B10" s="18" t="s">
        <v>326</v>
      </c>
      <c r="C10" s="18" t="s">
        <v>327</v>
      </c>
      <c r="D10" s="18" t="s">
        <v>317</v>
      </c>
      <c r="E10" s="18">
        <v>5</v>
      </c>
      <c r="F10" s="18" t="s">
        <v>323</v>
      </c>
      <c r="G10" s="20">
        <f t="shared" si="0"/>
        <v>1.75</v>
      </c>
      <c r="H10" s="20">
        <v>1.75</v>
      </c>
      <c r="I10" s="25"/>
      <c r="J10" s="25"/>
      <c r="K10" s="25"/>
      <c r="L10" s="25"/>
      <c r="M10" s="23"/>
    </row>
    <row r="11" s="2" customFormat="1" ht="30" customHeight="1" spans="1:13">
      <c r="A11" s="18">
        <v>7</v>
      </c>
      <c r="B11" s="18" t="s">
        <v>326</v>
      </c>
      <c r="C11" s="18" t="s">
        <v>327</v>
      </c>
      <c r="D11" s="18" t="s">
        <v>317</v>
      </c>
      <c r="E11" s="18">
        <v>1</v>
      </c>
      <c r="F11" s="18" t="s">
        <v>323</v>
      </c>
      <c r="G11" s="20">
        <f t="shared" si="0"/>
        <v>1.5</v>
      </c>
      <c r="H11" s="20">
        <v>1.5</v>
      </c>
      <c r="I11" s="25"/>
      <c r="J11" s="25"/>
      <c r="K11" s="25"/>
      <c r="L11" s="25"/>
      <c r="M11" s="23"/>
    </row>
    <row r="12" s="2" customFormat="1" ht="30" customHeight="1" spans="1:13">
      <c r="A12" s="18">
        <v>8</v>
      </c>
      <c r="B12" s="18" t="s">
        <v>328</v>
      </c>
      <c r="C12" s="18" t="s">
        <v>329</v>
      </c>
      <c r="D12" s="18" t="s">
        <v>330</v>
      </c>
      <c r="E12" s="18">
        <v>8</v>
      </c>
      <c r="F12" s="18" t="s">
        <v>331</v>
      </c>
      <c r="G12" s="20">
        <f t="shared" si="0"/>
        <v>0.56</v>
      </c>
      <c r="H12" s="20">
        <v>0.56</v>
      </c>
      <c r="I12" s="25"/>
      <c r="J12" s="25"/>
      <c r="K12" s="25"/>
      <c r="L12" s="25"/>
      <c r="M12" s="23"/>
    </row>
    <row r="13" s="2" customFormat="1" ht="30" customHeight="1" spans="1:13">
      <c r="A13" s="18">
        <v>9</v>
      </c>
      <c r="B13" s="18" t="s">
        <v>332</v>
      </c>
      <c r="C13" s="18" t="s">
        <v>333</v>
      </c>
      <c r="D13" s="18" t="s">
        <v>334</v>
      </c>
      <c r="E13" s="18">
        <v>20</v>
      </c>
      <c r="F13" s="18" t="s">
        <v>335</v>
      </c>
      <c r="G13" s="20">
        <f t="shared" si="0"/>
        <v>0.6</v>
      </c>
      <c r="H13" s="20">
        <v>0.6</v>
      </c>
      <c r="I13" s="25"/>
      <c r="J13" s="25"/>
      <c r="K13" s="25"/>
      <c r="L13" s="25"/>
      <c r="M13" s="23"/>
    </row>
    <row r="14" s="2" customFormat="1" ht="30" customHeight="1" spans="1:13">
      <c r="A14" s="18">
        <v>10</v>
      </c>
      <c r="B14" s="18" t="s">
        <v>336</v>
      </c>
      <c r="C14" s="18" t="s">
        <v>337</v>
      </c>
      <c r="D14" s="18" t="s">
        <v>338</v>
      </c>
      <c r="E14" s="18">
        <v>8</v>
      </c>
      <c r="F14" s="18" t="s">
        <v>339</v>
      </c>
      <c r="G14" s="20">
        <f t="shared" si="0"/>
        <v>20.45</v>
      </c>
      <c r="H14" s="20">
        <v>20.45</v>
      </c>
      <c r="I14" s="25"/>
      <c r="J14" s="25"/>
      <c r="K14" s="25"/>
      <c r="L14" s="25"/>
      <c r="M14" s="23"/>
    </row>
    <row r="15" s="2" customFormat="1" ht="30" customHeight="1" spans="1:13">
      <c r="A15" s="18">
        <v>11</v>
      </c>
      <c r="B15" s="18" t="s">
        <v>340</v>
      </c>
      <c r="C15" s="18" t="s">
        <v>341</v>
      </c>
      <c r="D15" s="22" t="s">
        <v>342</v>
      </c>
      <c r="E15" s="18">
        <v>1</v>
      </c>
      <c r="F15" s="18" t="s">
        <v>343</v>
      </c>
      <c r="G15" s="20">
        <f t="shared" si="0"/>
        <v>0.08</v>
      </c>
      <c r="H15" s="20">
        <v>0.08</v>
      </c>
      <c r="I15" s="25"/>
      <c r="J15" s="25"/>
      <c r="K15" s="25"/>
      <c r="L15" s="25"/>
      <c r="M15" s="23"/>
    </row>
    <row r="16" s="2" customFormat="1" ht="30" customHeight="1" spans="1:13">
      <c r="A16" s="18">
        <v>12</v>
      </c>
      <c r="B16" s="18" t="s">
        <v>344</v>
      </c>
      <c r="C16" s="18" t="s">
        <v>345</v>
      </c>
      <c r="D16" s="18" t="s">
        <v>342</v>
      </c>
      <c r="E16" s="18">
        <v>2</v>
      </c>
      <c r="F16" s="18" t="s">
        <v>346</v>
      </c>
      <c r="G16" s="20">
        <f t="shared" si="0"/>
        <v>137</v>
      </c>
      <c r="H16" s="20">
        <v>137</v>
      </c>
      <c r="I16" s="25"/>
      <c r="J16" s="25"/>
      <c r="K16" s="25"/>
      <c r="L16" s="25"/>
      <c r="M16" s="23"/>
    </row>
    <row r="17" s="2" customFormat="1" ht="30" customHeight="1" spans="1:13">
      <c r="A17" s="17" t="s">
        <v>347</v>
      </c>
      <c r="B17" s="23"/>
      <c r="C17" s="23"/>
      <c r="D17" s="23"/>
      <c r="E17" s="23"/>
      <c r="F17" s="23"/>
      <c r="G17" s="24">
        <f>SUM(G5:G16)</f>
        <v>170.84</v>
      </c>
      <c r="H17" s="25">
        <f>SUM(H5:H16)</f>
        <v>170.84</v>
      </c>
      <c r="I17" s="25">
        <f t="shared" ref="G17:L17" si="1">SUM(I5:I16)</f>
        <v>0</v>
      </c>
      <c r="J17" s="25">
        <f t="shared" si="1"/>
        <v>0</v>
      </c>
      <c r="K17" s="25">
        <f t="shared" si="1"/>
        <v>0</v>
      </c>
      <c r="L17" s="25">
        <f t="shared" si="1"/>
        <v>0</v>
      </c>
      <c r="M17" s="30"/>
    </row>
  </sheetData>
  <mergeCells count="12">
    <mergeCell ref="A1:M1"/>
    <mergeCell ref="A2:F2"/>
    <mergeCell ref="L2:M2"/>
    <mergeCell ref="G3:L3"/>
    <mergeCell ref="A17:F17"/>
    <mergeCell ref="A3:A4"/>
    <mergeCell ref="B3:B4"/>
    <mergeCell ref="C3:C4"/>
    <mergeCell ref="D3:D4"/>
    <mergeCell ref="E3:E4"/>
    <mergeCell ref="F3:F4"/>
    <mergeCell ref="M3:M4"/>
  </mergeCells>
  <conditionalFormatting sqref="G5:H17">
    <cfRule type="cellIs" dxfId="0" priority="1" stopIfTrue="1" operator="equal">
      <formula>0</formula>
    </cfRule>
  </conditionalFormatting>
  <conditionalFormatting sqref="I5:L17">
    <cfRule type="cellIs" dxfId="0" priority="2" stopIfTrue="1" operator="equal">
      <formula>0</formula>
    </cfRule>
  </conditionalFormatting>
  <printOptions horizontalCentered="1" verticalCentered="1"/>
  <pageMargins left="0.94375" right="1.02291666666667" top="0.904166666666667" bottom="0.904166666666667" header="0.313888888888889" footer="0.313888888888889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4" workbookViewId="0">
      <selection activeCell="D25" sqref="D25"/>
    </sheetView>
  </sheetViews>
  <sheetFormatPr defaultColWidth="9.12222222222222" defaultRowHeight="12.75" customHeight="1"/>
  <cols>
    <col min="1" max="1" width="37.5" customWidth="1"/>
    <col min="2" max="2" width="15.3777777777778" customWidth="1"/>
    <col min="3" max="3" width="31.3777777777778" customWidth="1"/>
    <col min="4" max="4" width="16" customWidth="1"/>
  </cols>
  <sheetData>
    <row r="1" ht="30" customHeight="1" spans="1:4">
      <c r="A1" s="43" t="s">
        <v>23</v>
      </c>
      <c r="B1" s="43"/>
      <c r="C1" s="43"/>
      <c r="D1" s="43"/>
    </row>
    <row r="2" ht="22.05" customHeight="1" spans="1:4">
      <c r="A2" s="63" t="str">
        <f>(部门基本情况表!A2)</f>
        <v>编报单位：万荣县发展和改革局</v>
      </c>
      <c r="B2" s="63"/>
      <c r="C2" s="169"/>
      <c r="D2" s="163" t="s">
        <v>24</v>
      </c>
    </row>
    <row r="3" ht="27" customHeight="1" spans="1:4">
      <c r="A3" s="142" t="s">
        <v>25</v>
      </c>
      <c r="B3" s="170"/>
      <c r="C3" s="171" t="s">
        <v>26</v>
      </c>
      <c r="D3" s="172"/>
    </row>
    <row r="4" ht="27" customHeight="1" spans="1:4">
      <c r="A4" s="45" t="s">
        <v>27</v>
      </c>
      <c r="B4" s="173" t="s">
        <v>28</v>
      </c>
      <c r="C4" s="174" t="s">
        <v>27</v>
      </c>
      <c r="D4" s="175" t="s">
        <v>28</v>
      </c>
    </row>
    <row r="5" ht="20.25" customHeight="1" spans="1:6">
      <c r="A5" s="176" t="s">
        <v>29</v>
      </c>
      <c r="B5" s="149">
        <f>SUM(B6:B7)</f>
        <v>17510866</v>
      </c>
      <c r="C5" s="148" t="s">
        <v>30</v>
      </c>
      <c r="D5" s="147">
        <v>5207968</v>
      </c>
      <c r="E5" s="177"/>
      <c r="F5" s="42"/>
    </row>
    <row r="6" ht="20.25" customHeight="1" spans="1:7">
      <c r="A6" s="178" t="s">
        <v>31</v>
      </c>
      <c r="B6" s="154">
        <f>SUM('部门预算收入总表（二）'!D5)</f>
        <v>17510866</v>
      </c>
      <c r="C6" s="148" t="s">
        <v>32</v>
      </c>
      <c r="D6" s="147"/>
      <c r="F6" s="42"/>
      <c r="G6" s="42"/>
    </row>
    <row r="7" ht="20.25" customHeight="1" spans="1:6">
      <c r="A7" s="146" t="s">
        <v>33</v>
      </c>
      <c r="B7" s="154">
        <f>SUM('部门预算收入总表（二）'!E5)</f>
        <v>0</v>
      </c>
      <c r="C7" s="148" t="s">
        <v>34</v>
      </c>
      <c r="D7" s="147"/>
      <c r="E7" s="42"/>
      <c r="F7" s="42"/>
    </row>
    <row r="8" ht="20.25" customHeight="1" spans="1:6">
      <c r="A8" s="178" t="s">
        <v>35</v>
      </c>
      <c r="B8" s="154">
        <f>SUM('部门预算收入总表（二）'!F5)</f>
        <v>0</v>
      </c>
      <c r="C8" s="148" t="s">
        <v>36</v>
      </c>
      <c r="D8" s="147"/>
      <c r="E8" s="42"/>
      <c r="F8" s="42"/>
    </row>
    <row r="9" ht="20.25" customHeight="1" spans="1:7">
      <c r="A9" s="178" t="s">
        <v>37</v>
      </c>
      <c r="B9" s="179"/>
      <c r="C9" s="148" t="s">
        <v>38</v>
      </c>
      <c r="D9" s="147"/>
      <c r="E9" s="42"/>
      <c r="F9" s="42"/>
      <c r="G9" s="42"/>
    </row>
    <row r="10" ht="20.25" customHeight="1" spans="1:7">
      <c r="A10" s="178" t="s">
        <v>39</v>
      </c>
      <c r="B10" s="179">
        <f>SUM('部门预算收入总表（二）'!G5)</f>
        <v>0</v>
      </c>
      <c r="C10" s="148" t="s">
        <v>40</v>
      </c>
      <c r="D10" s="147">
        <v>430000</v>
      </c>
      <c r="E10" s="177"/>
      <c r="F10" s="42"/>
      <c r="G10" s="42"/>
    </row>
    <row r="11" ht="20.25" customHeight="1" spans="1:7">
      <c r="A11" s="72"/>
      <c r="B11" s="156"/>
      <c r="C11" s="40" t="s">
        <v>41</v>
      </c>
      <c r="D11" s="147"/>
      <c r="E11" s="42"/>
      <c r="F11" s="42"/>
      <c r="G11" s="42"/>
    </row>
    <row r="12" ht="20.25" customHeight="1" spans="1:6">
      <c r="A12" s="72"/>
      <c r="B12" s="156"/>
      <c r="C12" s="148" t="s">
        <v>42</v>
      </c>
      <c r="D12" s="153">
        <v>718176</v>
      </c>
      <c r="E12" s="42"/>
      <c r="F12" s="42"/>
    </row>
    <row r="13" ht="20.25" customHeight="1" spans="1:7">
      <c r="A13" s="72"/>
      <c r="B13" s="156"/>
      <c r="C13" s="148" t="s">
        <v>43</v>
      </c>
      <c r="D13" s="149"/>
      <c r="E13" s="42"/>
      <c r="F13" s="42"/>
      <c r="G13" s="42"/>
    </row>
    <row r="14" ht="20.25" customHeight="1" spans="1:6">
      <c r="A14" s="72"/>
      <c r="B14" s="156"/>
      <c r="C14" s="40" t="s">
        <v>44</v>
      </c>
      <c r="D14" s="149">
        <v>247537</v>
      </c>
      <c r="E14" s="42"/>
      <c r="F14" s="42"/>
    </row>
    <row r="15" ht="20.25" customHeight="1" spans="1:7">
      <c r="A15" s="72"/>
      <c r="B15" s="156"/>
      <c r="C15" s="148" t="s">
        <v>45</v>
      </c>
      <c r="D15" s="149"/>
      <c r="E15" s="42"/>
      <c r="F15" s="42"/>
      <c r="G15" s="42"/>
    </row>
    <row r="16" ht="20.25" customHeight="1" spans="1:6">
      <c r="A16" s="72"/>
      <c r="B16" s="156"/>
      <c r="C16" s="148" t="s">
        <v>46</v>
      </c>
      <c r="D16" s="149"/>
      <c r="E16" s="42"/>
      <c r="F16" s="42"/>
    </row>
    <row r="17" ht="20.25" customHeight="1" spans="1:5">
      <c r="A17" s="72"/>
      <c r="B17" s="156"/>
      <c r="C17" s="148" t="s">
        <v>47</v>
      </c>
      <c r="D17" s="149"/>
      <c r="E17" s="42"/>
    </row>
    <row r="18" ht="20.25" customHeight="1" spans="1:8">
      <c r="A18" s="72"/>
      <c r="B18" s="156"/>
      <c r="C18" s="148" t="s">
        <v>48</v>
      </c>
      <c r="D18" s="149"/>
      <c r="E18" s="42"/>
      <c r="F18" s="42"/>
      <c r="G18" s="42"/>
      <c r="H18" s="42"/>
    </row>
    <row r="19" ht="20.25" customHeight="1" spans="1:8">
      <c r="A19" s="72"/>
      <c r="B19" s="156"/>
      <c r="C19" s="148" t="s">
        <v>49</v>
      </c>
      <c r="D19" s="149"/>
      <c r="E19" s="42"/>
      <c r="F19" s="42"/>
      <c r="G19" s="42"/>
      <c r="H19" s="42"/>
    </row>
    <row r="20" ht="20.25" customHeight="1" spans="1:6">
      <c r="A20" s="72"/>
      <c r="B20" s="156"/>
      <c r="C20" s="148" t="s">
        <v>50</v>
      </c>
      <c r="D20" s="149"/>
      <c r="E20" s="42"/>
      <c r="F20" s="42"/>
    </row>
    <row r="21" ht="20.25" customHeight="1" spans="1:4">
      <c r="A21" s="72"/>
      <c r="B21" s="156"/>
      <c r="C21" s="148" t="s">
        <v>51</v>
      </c>
      <c r="D21" s="149"/>
    </row>
    <row r="22" ht="20.25" customHeight="1" spans="1:5">
      <c r="A22" s="72"/>
      <c r="B22" s="156"/>
      <c r="C22" s="148" t="s">
        <v>52</v>
      </c>
      <c r="D22" s="149"/>
      <c r="E22" s="42"/>
    </row>
    <row r="23" ht="20.25" customHeight="1" spans="1:6">
      <c r="A23" s="72"/>
      <c r="B23" s="156"/>
      <c r="C23" s="40" t="s">
        <v>53</v>
      </c>
      <c r="D23" s="149"/>
      <c r="E23" s="42"/>
      <c r="F23" s="42"/>
    </row>
    <row r="24" ht="20.25" customHeight="1" spans="1:7">
      <c r="A24" s="72"/>
      <c r="B24" s="156"/>
      <c r="C24" s="148" t="s">
        <v>54</v>
      </c>
      <c r="D24" s="149">
        <v>441985</v>
      </c>
      <c r="E24" s="42"/>
      <c r="F24" s="42"/>
      <c r="G24" s="42"/>
    </row>
    <row r="25" ht="20.25" customHeight="1" spans="1:7">
      <c r="A25" s="72"/>
      <c r="B25" s="156"/>
      <c r="C25" s="148" t="s">
        <v>55</v>
      </c>
      <c r="D25" s="149">
        <v>7295700</v>
      </c>
      <c r="E25" s="42"/>
      <c r="F25" s="42"/>
      <c r="G25" s="42"/>
    </row>
    <row r="26" ht="20.25" customHeight="1" spans="1:7">
      <c r="A26" s="72"/>
      <c r="B26" s="156"/>
      <c r="C26" s="157" t="s">
        <v>56</v>
      </c>
      <c r="D26" s="149"/>
      <c r="E26" s="42"/>
      <c r="F26" s="42"/>
      <c r="G26" s="42"/>
    </row>
    <row r="27" ht="20.25" customHeight="1" spans="1:7">
      <c r="A27" s="72"/>
      <c r="B27" s="156"/>
      <c r="C27" s="148" t="s">
        <v>57</v>
      </c>
      <c r="D27" s="147"/>
      <c r="E27" s="42"/>
      <c r="F27" s="42"/>
      <c r="G27" s="42"/>
    </row>
    <row r="28" ht="20.25" customHeight="1" spans="1:7">
      <c r="A28" s="72"/>
      <c r="B28" s="155"/>
      <c r="C28" s="148" t="s">
        <v>58</v>
      </c>
      <c r="D28" s="147">
        <v>3169500</v>
      </c>
      <c r="E28" s="42"/>
      <c r="F28" s="42"/>
      <c r="G28" s="42"/>
    </row>
    <row r="29" ht="20.25" customHeight="1" spans="1:6">
      <c r="A29" s="72"/>
      <c r="B29" s="156"/>
      <c r="C29" s="148" t="s">
        <v>59</v>
      </c>
      <c r="D29" s="147">
        <v>0</v>
      </c>
      <c r="E29" s="42"/>
      <c r="F29" s="42"/>
    </row>
    <row r="30" ht="20.25" customHeight="1" spans="1:8">
      <c r="A30" s="72"/>
      <c r="B30" s="156"/>
      <c r="C30" s="148" t="s">
        <v>60</v>
      </c>
      <c r="D30" s="147">
        <v>0</v>
      </c>
      <c r="E30" s="42"/>
      <c r="F30" s="42"/>
      <c r="G30" s="42"/>
      <c r="H30" s="42"/>
    </row>
    <row r="31" ht="20.25" customHeight="1" spans="1:9">
      <c r="A31" s="72"/>
      <c r="B31" s="156"/>
      <c r="C31" s="157" t="s">
        <v>61</v>
      </c>
      <c r="D31" s="147">
        <v>0</v>
      </c>
      <c r="E31" s="42"/>
      <c r="F31" s="42"/>
      <c r="G31" s="42"/>
      <c r="H31" s="42"/>
      <c r="I31" s="42"/>
    </row>
    <row r="32" ht="20.25" customHeight="1" spans="1:7">
      <c r="A32" s="72"/>
      <c r="B32" s="180"/>
      <c r="C32" s="157" t="s">
        <v>62</v>
      </c>
      <c r="D32" s="149">
        <v>0</v>
      </c>
      <c r="E32" s="42"/>
      <c r="F32" s="42"/>
      <c r="G32" s="42"/>
    </row>
    <row r="33" ht="20.25" customHeight="1" spans="1:5">
      <c r="A33" s="16" t="s">
        <v>63</v>
      </c>
      <c r="B33" s="181">
        <f>SUM(B5+B8+B9+B10)</f>
        <v>17510866</v>
      </c>
      <c r="C33" s="35" t="s">
        <v>64</v>
      </c>
      <c r="D33" s="154">
        <f>SUM(D5:D32)</f>
        <v>17510866</v>
      </c>
      <c r="E33" s="42"/>
    </row>
    <row r="34" customHeight="1" spans="2:3">
      <c r="B34" s="42"/>
      <c r="C34" s="42"/>
    </row>
    <row r="35" customHeight="1" spans="2:2">
      <c r="B35" s="42"/>
    </row>
  </sheetData>
  <mergeCells count="2">
    <mergeCell ref="A1:D1"/>
    <mergeCell ref="A2:B2"/>
  </mergeCells>
  <printOptions horizontalCentered="1" verticalCentered="1"/>
  <pageMargins left="0.904166666666667" right="0.904166666666667" top="1.02291666666667" bottom="0.94375" header="0.275" footer="0.39305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E5" sqref="E5"/>
    </sheetView>
  </sheetViews>
  <sheetFormatPr defaultColWidth="9.12222222222222" defaultRowHeight="12.75" customHeight="1" outlineLevelCol="6"/>
  <cols>
    <col min="1" max="1" width="12.3777777777778" customWidth="1"/>
    <col min="2" max="2" width="17.3777777777778" customWidth="1"/>
    <col min="3" max="3" width="16.3777777777778" customWidth="1"/>
    <col min="4" max="5" width="14.5" customWidth="1"/>
    <col min="6" max="6" width="12.5" customWidth="1"/>
    <col min="7" max="7" width="12.6222222222222" customWidth="1"/>
  </cols>
  <sheetData>
    <row r="1" ht="34.95" customHeight="1" spans="1:7">
      <c r="A1" s="43" t="s">
        <v>65</v>
      </c>
      <c r="B1" s="43"/>
      <c r="C1" s="43"/>
      <c r="D1" s="43"/>
      <c r="E1" s="43"/>
      <c r="F1" s="43"/>
      <c r="G1" s="43"/>
    </row>
    <row r="2" ht="25.05" customHeight="1" spans="1:7">
      <c r="A2" s="63" t="str">
        <f>(部门基本情况表!A2)</f>
        <v>编报单位：万荣县发展和改革局</v>
      </c>
      <c r="B2" s="63"/>
      <c r="C2" s="63"/>
      <c r="D2" s="63"/>
      <c r="E2" s="63"/>
      <c r="G2" s="163" t="s">
        <v>24</v>
      </c>
    </row>
    <row r="3" ht="33" customHeight="1" spans="1:7">
      <c r="A3" s="49" t="s">
        <v>66</v>
      </c>
      <c r="B3" s="50"/>
      <c r="C3" s="66" t="s">
        <v>67</v>
      </c>
      <c r="D3" s="39" t="s">
        <v>68</v>
      </c>
      <c r="E3" s="164"/>
      <c r="F3" s="66" t="s">
        <v>69</v>
      </c>
      <c r="G3" s="165" t="s">
        <v>70</v>
      </c>
    </row>
    <row r="4" ht="33" customHeight="1" spans="1:7">
      <c r="A4" s="35" t="s">
        <v>71</v>
      </c>
      <c r="B4" s="35" t="s">
        <v>72</v>
      </c>
      <c r="C4" s="66"/>
      <c r="D4" s="166" t="s">
        <v>73</v>
      </c>
      <c r="E4" s="74" t="s">
        <v>74</v>
      </c>
      <c r="F4" s="66"/>
      <c r="G4" s="75"/>
    </row>
    <row r="5" ht="33" customHeight="1" spans="1:7">
      <c r="A5" s="141"/>
      <c r="B5" s="140" t="s">
        <v>22</v>
      </c>
      <c r="C5" s="149">
        <f>SUM(D5:G5)</f>
        <v>17510866</v>
      </c>
      <c r="D5" s="149">
        <f>SUM('财政拨款预算收支总表（四）'!B7)</f>
        <v>17510866</v>
      </c>
      <c r="E5" s="149">
        <f>SUM('财政拨款预算收支总表（四）'!B8)</f>
        <v>0</v>
      </c>
      <c r="F5" s="149">
        <f>SUM('政府性基金预算收入表（九）'!C5)</f>
        <v>0</v>
      </c>
      <c r="G5" s="149">
        <f>SUM(G13:G19)</f>
        <v>0</v>
      </c>
    </row>
    <row r="6" ht="33.15" customHeight="1" spans="1:7">
      <c r="A6" s="162" t="s">
        <v>75</v>
      </c>
      <c r="B6" s="162" t="s">
        <v>76</v>
      </c>
      <c r="C6" s="149">
        <f t="shared" ref="C6:C20" si="0">SUM(D6:G6)</f>
        <v>4459868</v>
      </c>
      <c r="D6" s="149">
        <v>4459868</v>
      </c>
      <c r="E6" s="149"/>
      <c r="F6" s="149"/>
      <c r="G6" s="167"/>
    </row>
    <row r="7" ht="33.15" customHeight="1" spans="1:7">
      <c r="A7" s="162" t="s">
        <v>77</v>
      </c>
      <c r="B7" s="162" t="s">
        <v>78</v>
      </c>
      <c r="C7" s="149">
        <f t="shared" si="0"/>
        <v>609323</v>
      </c>
      <c r="D7" s="149">
        <v>609323</v>
      </c>
      <c r="E7" s="149"/>
      <c r="F7" s="149"/>
      <c r="G7" s="149"/>
    </row>
    <row r="8" ht="33.15" customHeight="1" spans="1:7">
      <c r="A8" s="162" t="s">
        <v>79</v>
      </c>
      <c r="B8" s="162" t="s">
        <v>80</v>
      </c>
      <c r="C8" s="149">
        <f t="shared" si="0"/>
        <v>79000</v>
      </c>
      <c r="D8" s="149">
        <v>79000</v>
      </c>
      <c r="E8" s="149"/>
      <c r="F8" s="149"/>
      <c r="G8" s="149"/>
    </row>
    <row r="9" ht="33.15" customHeight="1" spans="1:7">
      <c r="A9" s="162" t="s">
        <v>81</v>
      </c>
      <c r="B9" s="162" t="s">
        <v>82</v>
      </c>
      <c r="C9" s="149">
        <f t="shared" si="0"/>
        <v>22853</v>
      </c>
      <c r="D9" s="149">
        <v>22853</v>
      </c>
      <c r="E9" s="149"/>
      <c r="F9" s="149"/>
      <c r="G9" s="149"/>
    </row>
    <row r="10" ht="33.15" customHeight="1" spans="1:7">
      <c r="A10" s="162" t="s">
        <v>83</v>
      </c>
      <c r="B10" s="162" t="s">
        <v>84</v>
      </c>
      <c r="C10" s="149">
        <f t="shared" si="0"/>
        <v>247537</v>
      </c>
      <c r="D10" s="149">
        <v>247537</v>
      </c>
      <c r="E10" s="149"/>
      <c r="F10" s="149"/>
      <c r="G10" s="149"/>
    </row>
    <row r="11" ht="33.15" customHeight="1" spans="1:7">
      <c r="A11" s="162" t="s">
        <v>85</v>
      </c>
      <c r="B11" s="162" t="s">
        <v>86</v>
      </c>
      <c r="C11" s="149">
        <f t="shared" si="0"/>
        <v>441985</v>
      </c>
      <c r="D11" s="149">
        <v>441985</v>
      </c>
      <c r="E11" s="149"/>
      <c r="F11" s="149"/>
      <c r="G11" s="149"/>
    </row>
    <row r="12" ht="33.15" customHeight="1" spans="1:7">
      <c r="A12" s="162">
        <v>2080899</v>
      </c>
      <c r="B12" s="162" t="s">
        <v>87</v>
      </c>
      <c r="C12" s="149">
        <f t="shared" si="0"/>
        <v>7000</v>
      </c>
      <c r="D12" s="149">
        <v>7000</v>
      </c>
      <c r="E12" s="149"/>
      <c r="F12" s="149"/>
      <c r="G12" s="149"/>
    </row>
    <row r="13" ht="33.15" customHeight="1" spans="1:7">
      <c r="A13" s="66" t="s">
        <v>88</v>
      </c>
      <c r="B13" s="162" t="s">
        <v>89</v>
      </c>
      <c r="C13" s="149">
        <f t="shared" si="0"/>
        <v>748100</v>
      </c>
      <c r="D13" s="149">
        <v>748100</v>
      </c>
      <c r="E13" s="149"/>
      <c r="F13" s="149"/>
      <c r="G13" s="149"/>
    </row>
    <row r="14" ht="33.15" customHeight="1" spans="1:7">
      <c r="A14" s="66">
        <v>2060499</v>
      </c>
      <c r="B14" s="100" t="s">
        <v>90</v>
      </c>
      <c r="C14" s="149">
        <f t="shared" si="0"/>
        <v>430000</v>
      </c>
      <c r="D14" s="149">
        <v>430000</v>
      </c>
      <c r="E14" s="149"/>
      <c r="F14" s="149"/>
      <c r="G14" s="149"/>
    </row>
    <row r="15" ht="33.15" customHeight="1" spans="1:7">
      <c r="A15" s="66" t="s">
        <v>91</v>
      </c>
      <c r="B15" s="162" t="s">
        <v>92</v>
      </c>
      <c r="C15" s="149">
        <f t="shared" si="0"/>
        <v>3169500</v>
      </c>
      <c r="D15" s="149">
        <v>3169500</v>
      </c>
      <c r="E15" s="149"/>
      <c r="F15" s="149"/>
      <c r="G15" s="149"/>
    </row>
    <row r="16" ht="33.15" customHeight="1" spans="1:7">
      <c r="A16" s="66" t="s">
        <v>93</v>
      </c>
      <c r="B16" s="162" t="s">
        <v>94</v>
      </c>
      <c r="C16" s="149">
        <f t="shared" si="0"/>
        <v>950000</v>
      </c>
      <c r="D16" s="149">
        <v>950000</v>
      </c>
      <c r="E16" s="149"/>
      <c r="F16" s="149"/>
      <c r="G16" s="149"/>
    </row>
    <row r="17" ht="33.15" customHeight="1" spans="1:7">
      <c r="A17" s="66" t="s">
        <v>95</v>
      </c>
      <c r="B17" s="162" t="s">
        <v>96</v>
      </c>
      <c r="C17" s="149">
        <f t="shared" si="0"/>
        <v>2280000</v>
      </c>
      <c r="D17" s="149">
        <v>2280000</v>
      </c>
      <c r="E17" s="149"/>
      <c r="F17" s="149"/>
      <c r="G17" s="149"/>
    </row>
    <row r="18" ht="33.15" customHeight="1" spans="1:7">
      <c r="A18" s="66" t="s">
        <v>97</v>
      </c>
      <c r="B18" s="162" t="s">
        <v>98</v>
      </c>
      <c r="C18" s="149">
        <f t="shared" si="0"/>
        <v>780000</v>
      </c>
      <c r="D18" s="149">
        <v>780000</v>
      </c>
      <c r="E18" s="149"/>
      <c r="F18" s="149"/>
      <c r="G18" s="149"/>
    </row>
    <row r="19" ht="33.15" customHeight="1" spans="1:7">
      <c r="A19" s="66" t="s">
        <v>99</v>
      </c>
      <c r="B19" s="162" t="s">
        <v>100</v>
      </c>
      <c r="C19" s="149">
        <f t="shared" si="0"/>
        <v>1285700</v>
      </c>
      <c r="D19" s="149">
        <v>1285700</v>
      </c>
      <c r="E19" s="149"/>
      <c r="F19" s="149"/>
      <c r="G19" s="149"/>
    </row>
    <row r="20" ht="32" customHeight="1" spans="1:7">
      <c r="A20" s="66" t="s">
        <v>101</v>
      </c>
      <c r="B20" s="162" t="s">
        <v>102</v>
      </c>
      <c r="C20" s="149">
        <f t="shared" si="0"/>
        <v>2000000</v>
      </c>
      <c r="D20" s="149">
        <v>2000000</v>
      </c>
      <c r="E20" s="72"/>
      <c r="F20" s="168"/>
      <c r="G20" s="72"/>
    </row>
    <row r="21" ht="36" customHeight="1" spans="1:7">
      <c r="A21" s="72"/>
      <c r="B21" s="168"/>
      <c r="C21" s="168"/>
      <c r="D21" s="72"/>
      <c r="E21" s="72"/>
      <c r="F21" s="168"/>
      <c r="G21" s="72"/>
    </row>
    <row r="22" customHeight="1" spans="3:5">
      <c r="C22" s="42"/>
      <c r="D22" s="42"/>
      <c r="E22" s="42"/>
    </row>
    <row r="23" customHeight="1" spans="3:5">
      <c r="C23" s="42"/>
      <c r="D23" s="42"/>
      <c r="E23" s="42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workbookViewId="0">
      <selection activeCell="A26" sqref="A26:B26"/>
    </sheetView>
  </sheetViews>
  <sheetFormatPr defaultColWidth="9.12222222222222" defaultRowHeight="12.75" customHeight="1" outlineLevelCol="5"/>
  <cols>
    <col min="1" max="1" width="9.87777777777778" customWidth="1"/>
    <col min="2" max="2" width="18.1222222222222" customWidth="1"/>
    <col min="3" max="3" width="25.8777777777778" customWidth="1"/>
    <col min="4" max="4" width="16" customWidth="1"/>
    <col min="5" max="6" width="15.1222222222222" customWidth="1"/>
  </cols>
  <sheetData>
    <row r="1" ht="34.95" customHeight="1" spans="1:6">
      <c r="A1" s="43" t="s">
        <v>103</v>
      </c>
      <c r="B1" s="43"/>
      <c r="C1" s="43"/>
      <c r="D1" s="43"/>
      <c r="E1" s="43"/>
      <c r="F1" s="43"/>
    </row>
    <row r="2" ht="25.05" customHeight="1" spans="1:6">
      <c r="A2" s="63" t="str">
        <f>(部门基本情况表!A2)</f>
        <v>编报单位：万荣县发展和改革局</v>
      </c>
      <c r="B2" s="63"/>
      <c r="C2" s="63"/>
      <c r="D2" s="63"/>
      <c r="F2" s="33" t="s">
        <v>24</v>
      </c>
    </row>
    <row r="3" ht="34.05" customHeight="1" spans="1:6">
      <c r="A3" s="49" t="s">
        <v>104</v>
      </c>
      <c r="B3" s="46"/>
      <c r="C3" s="50"/>
      <c r="D3" s="39" t="s">
        <v>105</v>
      </c>
      <c r="E3" s="39" t="s">
        <v>106</v>
      </c>
      <c r="F3" s="66" t="s">
        <v>107</v>
      </c>
    </row>
    <row r="4" ht="34.05" customHeight="1" spans="1:6">
      <c r="A4" s="34" t="s">
        <v>71</v>
      </c>
      <c r="B4" s="34" t="s">
        <v>72</v>
      </c>
      <c r="C4" s="35" t="s">
        <v>108</v>
      </c>
      <c r="D4" s="159"/>
      <c r="E4" s="159"/>
      <c r="F4" s="145"/>
    </row>
    <row r="5" ht="33" customHeight="1" spans="1:6">
      <c r="A5" s="160"/>
      <c r="B5" s="36"/>
      <c r="C5" s="161" t="s">
        <v>22</v>
      </c>
      <c r="D5" s="151">
        <f>SUM(E5:F5)</f>
        <v>17510866</v>
      </c>
      <c r="E5" s="151">
        <f>SUM(E6:E21)</f>
        <v>5860566</v>
      </c>
      <c r="F5" s="149">
        <f>SUM(F6:F38)</f>
        <v>11650300</v>
      </c>
    </row>
    <row r="6" ht="33" customHeight="1" spans="1:6">
      <c r="A6" s="162" t="str">
        <f>'一般公共预算财政拨款基本及项目经济分类总表（八）'!A6</f>
        <v>2010401</v>
      </c>
      <c r="B6" s="162" t="str">
        <f>'一般公共预算财政拨款基本及项目经济分类总表（八）'!B6</f>
        <v>行政运行</v>
      </c>
      <c r="C6" s="162" t="str">
        <f>'一般公共预算财政拨款基本及项目经济分类总表（八）'!C6</f>
        <v>基本支出</v>
      </c>
      <c r="D6" s="151">
        <f t="shared" ref="D6:D11" si="0">SUM(E6:F6)</f>
        <v>4459868</v>
      </c>
      <c r="E6" s="151">
        <f>SUM('一般公共预算财政拨款基本及项目经济分类总表（八）'!E6)</f>
        <v>4459868</v>
      </c>
      <c r="F6" s="149"/>
    </row>
    <row r="7" ht="33" customHeight="1" spans="1:6">
      <c r="A7" s="162" t="str">
        <f>'一般公共预算财政拨款基本及项目经济分类总表（八）'!A7</f>
        <v>2080505</v>
      </c>
      <c r="B7" s="162" t="str">
        <f>'一般公共预算财政拨款基本及项目经济分类总表（八）'!B7</f>
        <v>机关事业单位基本养老保险缴费支出</v>
      </c>
      <c r="C7" s="162" t="str">
        <f>'一般公共预算财政拨款基本及项目经济分类总表（八）'!C7</f>
        <v>机关事业单位基本养老       保险缴费</v>
      </c>
      <c r="D7" s="151">
        <f t="shared" si="0"/>
        <v>609323</v>
      </c>
      <c r="E7" s="151">
        <f>SUM('一般公共预算财政拨款基本及项目经济分类总表（八）'!E7)</f>
        <v>609323</v>
      </c>
      <c r="F7" s="149"/>
    </row>
    <row r="8" ht="33" customHeight="1" spans="1:6">
      <c r="A8" s="162" t="str">
        <f>'一般公共预算财政拨款基本及项目经济分类总表（八）'!A8</f>
        <v>2080506</v>
      </c>
      <c r="B8" s="162" t="str">
        <f>'一般公共预算财政拨款基本及项目经济分类总表（八）'!B8</f>
        <v>机关事业单位职业年金缴费支出</v>
      </c>
      <c r="C8" s="162" t="str">
        <f>'一般公共预算财政拨款基本及项目经济分类总表（八）'!C8</f>
        <v>职业年金缴费</v>
      </c>
      <c r="D8" s="151">
        <f t="shared" si="0"/>
        <v>79000</v>
      </c>
      <c r="E8" s="151">
        <f>SUM('一般公共预算财政拨款基本及项目经济分类总表（八）'!E8)</f>
        <v>79000</v>
      </c>
      <c r="F8" s="149"/>
    </row>
    <row r="9" ht="33" customHeight="1" spans="1:6">
      <c r="A9" s="162" t="str">
        <f>'一般公共预算财政拨款基本及项目经济分类总表（八）'!A9</f>
        <v>2089999</v>
      </c>
      <c r="B9" s="162" t="str">
        <f>'一般公共预算财政拨款基本及项目经济分类总表（八）'!B9</f>
        <v>其他社会保障和就业支出</v>
      </c>
      <c r="C9" s="162" t="str">
        <f>'一般公共预算财政拨款基本及项目经济分类总表（八）'!C9</f>
        <v>失业、工伤保险缴费</v>
      </c>
      <c r="D9" s="151">
        <f t="shared" si="0"/>
        <v>22853</v>
      </c>
      <c r="E9" s="151">
        <f>SUM('一般公共预算财政拨款基本及项目经济分类总表（八）'!E9)</f>
        <v>22853</v>
      </c>
      <c r="F9" s="149"/>
    </row>
    <row r="10" ht="33" customHeight="1" spans="1:6">
      <c r="A10" s="162" t="str">
        <f>'一般公共预算财政拨款基本及项目经济分类总表（八）'!A10</f>
        <v>2101101</v>
      </c>
      <c r="B10" s="162" t="str">
        <f>'一般公共预算财政拨款基本及项目经济分类总表（八）'!B10</f>
        <v>行政单位医疗</v>
      </c>
      <c r="C10" s="162" t="str">
        <f>'一般公共预算财政拨款基本及项目经济分类总表（八）'!C10</f>
        <v>职工基本医疗保险缴费</v>
      </c>
      <c r="D10" s="151">
        <f t="shared" si="0"/>
        <v>247537</v>
      </c>
      <c r="E10" s="151">
        <f>SUM('一般公共预算财政拨款基本及项目经济分类总表（八）'!E10)</f>
        <v>247537</v>
      </c>
      <c r="F10" s="149"/>
    </row>
    <row r="11" ht="33" customHeight="1" spans="1:6">
      <c r="A11" s="162" t="str">
        <f>'一般公共预算财政拨款基本及项目经济分类总表（八）'!A11</f>
        <v>2210201</v>
      </c>
      <c r="B11" s="162" t="str">
        <f>'一般公共预算财政拨款基本及项目经济分类总表（八）'!B11</f>
        <v>住房公积金</v>
      </c>
      <c r="C11" s="162" t="str">
        <f>'一般公共预算财政拨款基本及项目经济分类总表（八）'!C11</f>
        <v>住房公积金</v>
      </c>
      <c r="D11" s="151">
        <f t="shared" si="0"/>
        <v>441985</v>
      </c>
      <c r="E11" s="151">
        <f>SUM('一般公共预算财政拨款基本及项目经济分类总表（八）'!E11)</f>
        <v>441985</v>
      </c>
      <c r="F11" s="149"/>
    </row>
    <row r="12" ht="33" customHeight="1" spans="1:6">
      <c r="A12" s="162">
        <f>'一般公共预算财政拨款基本及项目经济分类总表（八）'!A12</f>
        <v>2080899</v>
      </c>
      <c r="B12" s="162" t="str">
        <f>'一般公共预算财政拨款基本及项目经济分类总表（八）'!B12</f>
        <v>其他优抚支出</v>
      </c>
      <c r="C12" s="162" t="str">
        <f>'一般公共预算财政拨款基本及项目经济分类总表（八）'!C12</f>
        <v>遗属人员补助金</v>
      </c>
      <c r="D12" s="151">
        <f t="shared" ref="D12:D26" si="1">SUM(E12:F12)</f>
        <v>7000</v>
      </c>
      <c r="E12" s="151">
        <f>SUM('一般公共预算财政拨款基本及项目经济分类总表（八）'!E12)</f>
        <v>0</v>
      </c>
      <c r="F12" s="149">
        <f>SUM('一般公共预算财政拨款基本及项目经济分类总表（八）'!F12)</f>
        <v>7000</v>
      </c>
    </row>
    <row r="13" ht="33" customHeight="1" spans="1:6">
      <c r="A13" s="162" t="str">
        <f>'一般公共预算财政拨款基本及项目经济分类总表（八）'!A13</f>
        <v>2010402</v>
      </c>
      <c r="B13" s="162" t="str">
        <f>'一般公共预算财政拨款基本及项目经济分类总表（八）'!B13</f>
        <v>一般行政管理事务</v>
      </c>
      <c r="C13" s="162" t="str">
        <f>'一般公共预算财政拨款基本及项目经济分类总表（八）'!C13</f>
        <v>发改管理事务</v>
      </c>
      <c r="D13" s="151">
        <f t="shared" si="1"/>
        <v>520000</v>
      </c>
      <c r="E13" s="151">
        <f>SUM('一般公共预算财政拨款基本及项目经济分类总表（八）'!E13)</f>
        <v>0</v>
      </c>
      <c r="F13" s="149">
        <f>SUM('一般公共预算财政拨款基本及项目经济分类总表（八）'!F13)</f>
        <v>520000</v>
      </c>
    </row>
    <row r="14" ht="33" customHeight="1" spans="1:6">
      <c r="A14" s="162" t="str">
        <f>'一般公共预算财政拨款基本及项目经济分类总表（八）'!A14</f>
        <v>2010402</v>
      </c>
      <c r="B14" s="162" t="str">
        <f>'一般公共预算财政拨款基本及项目经济分类总表（八）'!B14</f>
        <v>一般行政管理事务</v>
      </c>
      <c r="C14" s="162" t="str">
        <f>'一般公共预算财政拨款基本及项目经济分类总表（八）'!C14</f>
        <v>机关维修改造项目</v>
      </c>
      <c r="D14" s="151">
        <f t="shared" si="1"/>
        <v>20000</v>
      </c>
      <c r="E14" s="151">
        <f>SUM('一般公共预算财政拨款基本及项目经济分类总表（八）'!E14)</f>
        <v>0</v>
      </c>
      <c r="F14" s="149">
        <f>SUM('一般公共预算财政拨款基本及项目经济分类总表（八）'!F14)</f>
        <v>20000</v>
      </c>
    </row>
    <row r="15" ht="33" customHeight="1" spans="1:6">
      <c r="A15" s="162" t="str">
        <f>'一般公共预算财政拨款基本及项目经济分类总表（八）'!A15</f>
        <v>2010402</v>
      </c>
      <c r="B15" s="162" t="str">
        <f>'一般公共预算财政拨款基本及项目经济分类总表（八）'!B15</f>
        <v>一般行政管理事务</v>
      </c>
      <c r="C15" s="162" t="str">
        <f>'一般公共预算财政拨款基本及项目经济分类总表（八）'!C15</f>
        <v>办公设备购置</v>
      </c>
      <c r="D15" s="151">
        <f t="shared" si="1"/>
        <v>93100</v>
      </c>
      <c r="E15" s="151">
        <f>SUM('一般公共预算财政拨款基本及项目经济分类总表（八）'!E15)</f>
        <v>0</v>
      </c>
      <c r="F15" s="149">
        <f>SUM('一般公共预算财政拨款基本及项目经济分类总表（八）'!F15)</f>
        <v>93100</v>
      </c>
    </row>
    <row r="16" ht="33" customHeight="1" spans="1:6">
      <c r="A16" s="162" t="str">
        <f>'一般公共预算财政拨款基本及项目经济分类总表（八）'!A16</f>
        <v>2060499</v>
      </c>
      <c r="B16" s="162" t="str">
        <f>'一般公共预算财政拨款基本及项目经济分类总表（八）'!B16</f>
        <v>其他技术研究与开发支出</v>
      </c>
      <c r="C16" s="162" t="str">
        <f>'一般公共预算财政拨款基本及项目经济分类总表（八）'!C16</f>
        <v>2022年服务业入库补贴费用</v>
      </c>
      <c r="D16" s="151">
        <f t="shared" si="1"/>
        <v>430000</v>
      </c>
      <c r="E16" s="151">
        <f>SUM('一般公共预算财政拨款基本及项目经济分类总表（八）'!E16)</f>
        <v>0</v>
      </c>
      <c r="F16" s="149">
        <f>SUM('一般公共预算财政拨款基本及项目经济分类总表（八）'!F16)</f>
        <v>430000</v>
      </c>
    </row>
    <row r="17" ht="33" customHeight="1" spans="1:6">
      <c r="A17" s="162" t="str">
        <f>'一般公共预算财政拨款基本及项目经济分类总表（八）'!A17</f>
        <v>2010402</v>
      </c>
      <c r="B17" s="162" t="str">
        <f>'一般公共预算财政拨款基本及项目经济分类总表（八）'!B17</f>
        <v>一般行政管理事务</v>
      </c>
      <c r="C17" s="162" t="str">
        <f>'一般公共预算财政拨款基本及项目经济分类总表（八）'!C17</f>
        <v>人民防空经费</v>
      </c>
      <c r="D17" s="151">
        <f t="shared" si="1"/>
        <v>50000</v>
      </c>
      <c r="E17" s="151">
        <f>SUM('一般公共预算财政拨款基本及项目经济分类总表（八）'!E17)</f>
        <v>0</v>
      </c>
      <c r="F17" s="149">
        <f>SUM('一般公共预算财政拨款基本及项目经济分类总表（八）'!F17)</f>
        <v>50000</v>
      </c>
    </row>
    <row r="18" ht="33" customHeight="1" spans="1:6">
      <c r="A18" s="162" t="str">
        <f>'一般公共预算财政拨款基本及项目经济分类总表（八）'!A18</f>
        <v>2299999</v>
      </c>
      <c r="B18" s="162" t="str">
        <f>'一般公共预算财政拨款基本及项目经济分类总表（八）'!B18</f>
        <v>其他支出</v>
      </c>
      <c r="C18" s="162" t="str">
        <f>'一般公共预算财政拨款基本及项目经济分类总表（八）'!C18</f>
        <v>山西万荣通用机场初步设计及施工图设计</v>
      </c>
      <c r="D18" s="151">
        <f t="shared" si="1"/>
        <v>1782900</v>
      </c>
      <c r="E18" s="151">
        <f>SUM('一般公共预算财政拨款基本及项目经济分类总表（八）'!E18)</f>
        <v>0</v>
      </c>
      <c r="F18" s="149">
        <f>SUM('一般公共预算财政拨款基本及项目经济分类总表（八）'!F18)</f>
        <v>1782900</v>
      </c>
    </row>
    <row r="19" ht="33" customHeight="1" spans="1:6">
      <c r="A19" s="162" t="str">
        <f>'一般公共预算财政拨款基本及项目经济分类总表（八）'!A19</f>
        <v>2299999</v>
      </c>
      <c r="B19" s="162" t="str">
        <f>'一般公共预算财政拨款基本及项目经济分类总表（八）'!B19</f>
        <v>其他支出</v>
      </c>
      <c r="C19" s="162" t="str">
        <f>'一般公共预算财政拨款基本及项目经济分类总表（八）'!C19</f>
        <v>运城市储运媒中心项目可行性研究报告费</v>
      </c>
      <c r="D19" s="151">
        <f t="shared" si="1"/>
        <v>1386600</v>
      </c>
      <c r="E19" s="151">
        <f>SUM('一般公共预算财政拨款基本及项目经济分类总表（八）'!E19)</f>
        <v>0</v>
      </c>
      <c r="F19" s="149">
        <f>SUM('一般公共预算财政拨款基本及项目经济分类总表（八）'!F19)</f>
        <v>1386600</v>
      </c>
    </row>
    <row r="20" ht="33" customHeight="1" spans="1:6">
      <c r="A20" s="162" t="str">
        <f>'一般公共预算财政拨款基本及项目经济分类总表（八）'!A20</f>
        <v>2220120</v>
      </c>
      <c r="B20" s="162" t="str">
        <f>'一般公共预算财政拨款基本及项目经济分类总表（八）'!B20</f>
        <v>设施安全</v>
      </c>
      <c r="C20" s="162" t="str">
        <f>'一般公共预算财政拨款基本及项目经济分类总表（八）'!C20</f>
        <v>各基层粮站围墙重新拆除修筑</v>
      </c>
      <c r="D20" s="151">
        <f t="shared" si="1"/>
        <v>950000</v>
      </c>
      <c r="E20" s="151">
        <f>SUM('一般公共预算财政拨款基本及项目经济分类总表（八）'!E20)</f>
        <v>0</v>
      </c>
      <c r="F20" s="149">
        <f>SUM('一般公共预算财政拨款基本及项目经济分类总表（八）'!F20)</f>
        <v>950000</v>
      </c>
    </row>
    <row r="21" ht="33" customHeight="1" spans="1:6">
      <c r="A21" s="162" t="str">
        <f>'一般公共预算财政拨款基本及项目经济分类总表（八）'!A21</f>
        <v>　2220112</v>
      </c>
      <c r="B21" s="162" t="str">
        <f>'一般公共预算财政拨款基本及项目经济分类总表（八）'!B21</f>
        <v>粮食财务挂账利息补贴</v>
      </c>
      <c r="C21" s="162" t="str">
        <f>'一般公共预算财政拨款基本及项目经济分类总表（八）'!C21</f>
        <v>粮食财务挂账利息补贴</v>
      </c>
      <c r="D21" s="151">
        <f t="shared" si="1"/>
        <v>2280000</v>
      </c>
      <c r="E21" s="151">
        <f>SUM('一般公共预算财政拨款基本及项目经济分类总表（八）'!E21)</f>
        <v>0</v>
      </c>
      <c r="F21" s="149">
        <f>SUM('一般公共预算财政拨款基本及项目经济分类总表（八）'!F21)</f>
        <v>2280000</v>
      </c>
    </row>
    <row r="22" ht="33" customHeight="1" spans="1:6">
      <c r="A22" s="162" t="str">
        <f>'一般公共预算财政拨款基本及项目经济分类总表（八）'!A22</f>
        <v>2220401</v>
      </c>
      <c r="B22" s="162" t="str">
        <f>'一般公共预算财政拨款基本及项目经济分类总表（八）'!B22</f>
        <v>储备粮油补贴</v>
      </c>
      <c r="C22" s="162" t="str">
        <f>'一般公共预算财政拨款基本及项目经济分类总表（八）'!C22</f>
        <v>县级储备粮贷款利息</v>
      </c>
      <c r="D22" s="151">
        <f t="shared" si="1"/>
        <v>780000</v>
      </c>
      <c r="E22" s="149"/>
      <c r="F22" s="149">
        <f>SUM('一般公共预算财政拨款基本及项目经济分类总表（八）'!F22)</f>
        <v>780000</v>
      </c>
    </row>
    <row r="23" ht="33" customHeight="1" spans="1:6">
      <c r="A23" s="162" t="str">
        <f>'一般公共预算财政拨款基本及项目经济分类总表（八）'!A23</f>
        <v>2220499</v>
      </c>
      <c r="B23" s="162" t="str">
        <f>'一般公共预算财政拨款基本及项目经济分类总表（八）'!B23</f>
        <v>　其他粮油储备支出</v>
      </c>
      <c r="C23" s="162" t="str">
        <f>'一般公共预算财政拨款基本及项目经济分类总表（八）'!C23</f>
        <v>县级储备粮保管费用</v>
      </c>
      <c r="D23" s="151">
        <f t="shared" si="1"/>
        <v>1000000</v>
      </c>
      <c r="E23" s="149"/>
      <c r="F23" s="149">
        <f>SUM('一般公共预算财政拨款基本及项目经济分类总表（八）'!F23)</f>
        <v>1000000</v>
      </c>
    </row>
    <row r="24" ht="33" customHeight="1" spans="1:6">
      <c r="A24" s="162" t="str">
        <f>'一般公共预算财政拨款基本及项目经济分类总表（八）'!A24</f>
        <v>2220499</v>
      </c>
      <c r="B24" s="162" t="str">
        <f>'一般公共预算财政拨款基本及项目经济分类总表（八）'!B24</f>
        <v>　其他粮油储备支出</v>
      </c>
      <c r="C24" s="162" t="str">
        <f>'一般公共预算财政拨款基本及项目经济分类总表（八）'!C24</f>
        <v>县级储备粮轮换费用</v>
      </c>
      <c r="D24" s="151">
        <f t="shared" si="1"/>
        <v>285700</v>
      </c>
      <c r="E24" s="149"/>
      <c r="F24" s="149">
        <f>SUM('一般公共预算财政拨款基本及项目经济分类总表（八）'!F24)</f>
        <v>285700</v>
      </c>
    </row>
    <row r="25" ht="33" customHeight="1" spans="1:6">
      <c r="A25" s="162" t="str">
        <f>'一般公共预算财政拨款基本及项目经济分类总表（八）'!A25</f>
        <v>2010402</v>
      </c>
      <c r="B25" s="162" t="str">
        <f>'一般公共预算财政拨款基本及项目经济分类总表（八）'!B25</f>
        <v>一般行政管理事务</v>
      </c>
      <c r="C25" s="162" t="str">
        <f>'一般公共预算财政拨款基本及项目经济分类总表（八）'!C25</f>
        <v>中央预算、固定资产投资等学习培训费</v>
      </c>
      <c r="D25" s="151">
        <f t="shared" si="1"/>
        <v>65000</v>
      </c>
      <c r="E25" s="149"/>
      <c r="F25" s="149">
        <f>SUM('一般公共预算财政拨款基本及项目经济分类总表（八）'!F25)</f>
        <v>65000</v>
      </c>
    </row>
    <row r="26" ht="33" customHeight="1" spans="1:6">
      <c r="A26" s="162" t="str">
        <f>'一般公共预算财政拨款基本及项目经济分类总表（八）'!A26</f>
        <v>2220199</v>
      </c>
      <c r="B26" s="162" t="str">
        <f>'一般公共预算财政拨款基本及项目经济分类总表（八）'!B26</f>
        <v>其他粮油物资事务支出</v>
      </c>
      <c r="C26" s="162" t="str">
        <f>'一般公共预算财政拨款基本及项目经济分类总表（八）'!C26</f>
        <v>天燃气气价补贴</v>
      </c>
      <c r="D26" s="151">
        <f t="shared" si="1"/>
        <v>2000000</v>
      </c>
      <c r="E26" s="149"/>
      <c r="F26" s="149">
        <f>SUM('一般公共预算财政拨款基本及项目经济分类总表（八）'!F26)</f>
        <v>2000000</v>
      </c>
    </row>
    <row r="27" ht="33" customHeight="1" spans="1:6">
      <c r="A27" s="162"/>
      <c r="B27" s="162"/>
      <c r="C27" s="162"/>
      <c r="D27" s="151"/>
      <c r="E27" s="149"/>
      <c r="F27" s="149"/>
    </row>
    <row r="28" ht="33" customHeight="1" spans="1:6">
      <c r="A28" s="162"/>
      <c r="B28" s="162"/>
      <c r="C28" s="162"/>
      <c r="D28" s="151"/>
      <c r="E28" s="149"/>
      <c r="F28" s="149"/>
    </row>
    <row r="29" ht="33" customHeight="1" spans="1:6">
      <c r="A29" s="162"/>
      <c r="B29" s="162"/>
      <c r="C29" s="162"/>
      <c r="D29" s="151"/>
      <c r="E29" s="149"/>
      <c r="F29" s="149"/>
    </row>
    <row r="30" ht="33" customHeight="1" spans="1:6">
      <c r="A30" s="162"/>
      <c r="B30" s="162"/>
      <c r="C30" s="162"/>
      <c r="D30" s="151"/>
      <c r="E30" s="149"/>
      <c r="F30" s="149"/>
    </row>
    <row r="31" ht="33" customHeight="1" spans="1:6">
      <c r="A31" s="162"/>
      <c r="B31" s="162"/>
      <c r="C31" s="162"/>
      <c r="D31" s="151"/>
      <c r="E31" s="149"/>
      <c r="F31" s="149"/>
    </row>
    <row r="32" ht="33" customHeight="1" spans="1:6">
      <c r="A32" s="162"/>
      <c r="B32" s="162"/>
      <c r="C32" s="162"/>
      <c r="D32" s="151"/>
      <c r="E32" s="149"/>
      <c r="F32" s="149"/>
    </row>
    <row r="33" ht="33" customHeight="1" spans="1:6">
      <c r="A33" s="162"/>
      <c r="B33" s="162"/>
      <c r="C33" s="162"/>
      <c r="D33" s="151"/>
      <c r="E33" s="149"/>
      <c r="F33" s="149"/>
    </row>
    <row r="34" ht="33" customHeight="1" spans="1:6">
      <c r="A34" s="162"/>
      <c r="B34" s="162"/>
      <c r="C34" s="162"/>
      <c r="D34" s="151"/>
      <c r="E34" s="149"/>
      <c r="F34" s="149"/>
    </row>
    <row r="35" ht="33" customHeight="1" spans="1:6">
      <c r="A35" s="162"/>
      <c r="B35" s="162"/>
      <c r="C35" s="162"/>
      <c r="D35" s="151"/>
      <c r="E35" s="149"/>
      <c r="F35" s="149"/>
    </row>
    <row r="36" ht="33" customHeight="1" spans="1:6">
      <c r="A36" s="162"/>
      <c r="B36" s="162"/>
      <c r="C36" s="162"/>
      <c r="D36" s="151"/>
      <c r="E36" s="149"/>
      <c r="F36" s="149"/>
    </row>
    <row r="37" ht="33" customHeight="1" spans="1:6">
      <c r="A37" s="162"/>
      <c r="B37" s="162"/>
      <c r="C37" s="162"/>
      <c r="D37" s="151"/>
      <c r="E37" s="149"/>
      <c r="F37" s="149"/>
    </row>
    <row r="38" ht="33" customHeight="1" spans="1:6">
      <c r="A38" s="162">
        <f>'一般公共预算财政拨款基本及项目经济分类总表（八）'!A27</f>
        <v>0</v>
      </c>
      <c r="B38" s="162">
        <f>'一般公共预算财政拨款基本及项目经济分类总表（八）'!B27</f>
        <v>0</v>
      </c>
      <c r="C38" s="162">
        <f>'一般公共预算财政拨款基本及项目经济分类总表（八）'!C27</f>
        <v>0</v>
      </c>
      <c r="D38" s="151">
        <f>SUM(E38:F38)</f>
        <v>0</v>
      </c>
      <c r="E38" s="149"/>
      <c r="F38" s="149">
        <f>SUM('一般公共预算财政拨款基本及项目经济分类总表（八）'!F27)</f>
        <v>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861111111111" right="0.904861111111111" top="1.02361111111111" bottom="0.944444444444444" header="0.511805555555556" footer="0.511805555555556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F43" sqref="F43"/>
    </sheetView>
  </sheetViews>
  <sheetFormatPr defaultColWidth="9.12222222222222" defaultRowHeight="12.75" customHeight="1"/>
  <cols>
    <col min="1" max="1" width="17.3777777777778" customWidth="1"/>
    <col min="2" max="2" width="14.1222222222222" customWidth="1"/>
    <col min="3" max="3" width="30.8777777777778" customWidth="1"/>
    <col min="4" max="4" width="12.5" customWidth="1"/>
    <col min="5" max="5" width="13.6222222222222" customWidth="1"/>
    <col min="6" max="6" width="11.8777777777778" customWidth="1"/>
  </cols>
  <sheetData>
    <row r="1" ht="25.05" customHeight="1" spans="1:6">
      <c r="A1" s="43" t="s">
        <v>109</v>
      </c>
      <c r="B1" s="43"/>
      <c r="C1" s="43"/>
      <c r="D1" s="43"/>
      <c r="E1" s="43"/>
      <c r="F1" s="43"/>
    </row>
    <row r="2" ht="22.05" customHeight="1" spans="1:6">
      <c r="A2" s="63" t="str">
        <f>(部门基本情况表!A2)</f>
        <v>编报单位：万荣县发展和改革局</v>
      </c>
      <c r="B2" s="63"/>
      <c r="C2" s="63"/>
      <c r="F2" s="33" t="s">
        <v>24</v>
      </c>
    </row>
    <row r="3" ht="17.55" customHeight="1" spans="1:6">
      <c r="A3" s="142" t="s">
        <v>110</v>
      </c>
      <c r="B3" s="143"/>
      <c r="C3" s="144" t="s">
        <v>111</v>
      </c>
      <c r="D3" s="138"/>
      <c r="E3" s="138"/>
      <c r="F3" s="65"/>
    </row>
    <row r="4" ht="17.55" customHeight="1" spans="1:6">
      <c r="A4" s="66" t="s">
        <v>112</v>
      </c>
      <c r="B4" s="68" t="s">
        <v>113</v>
      </c>
      <c r="C4" s="66" t="s">
        <v>114</v>
      </c>
      <c r="D4" s="144" t="s">
        <v>115</v>
      </c>
      <c r="E4" s="138"/>
      <c r="F4" s="65"/>
    </row>
    <row r="5" ht="24" customHeight="1" spans="1:6">
      <c r="A5" s="66"/>
      <c r="B5" s="145"/>
      <c r="C5" s="66"/>
      <c r="D5" s="16" t="s">
        <v>116</v>
      </c>
      <c r="E5" s="16" t="s">
        <v>68</v>
      </c>
      <c r="F5" s="23" t="s">
        <v>117</v>
      </c>
    </row>
    <row r="6" ht="20.25" customHeight="1" spans="1:6">
      <c r="A6" s="146" t="s">
        <v>29</v>
      </c>
      <c r="B6" s="147">
        <f>SUM(B7:B8)</f>
        <v>17510866</v>
      </c>
      <c r="C6" s="148" t="s">
        <v>30</v>
      </c>
      <c r="D6" s="149">
        <f>SUM(E6:F6)</f>
        <v>5207968</v>
      </c>
      <c r="E6" s="149">
        <v>5207968</v>
      </c>
      <c r="F6" s="147">
        <v>0</v>
      </c>
    </row>
    <row r="7" ht="22.5" customHeight="1" spans="1:7">
      <c r="A7" s="150" t="s">
        <v>31</v>
      </c>
      <c r="B7" s="149">
        <f>SUM('一般公共预算财政拨款支出表（六）'!D5)</f>
        <v>17510866</v>
      </c>
      <c r="C7" s="148" t="s">
        <v>32</v>
      </c>
      <c r="D7" s="149">
        <f t="shared" ref="D7:D33" si="0">SUM(E7:F7)</f>
        <v>0</v>
      </c>
      <c r="E7" s="151"/>
      <c r="F7" s="149">
        <v>0</v>
      </c>
      <c r="G7" s="42"/>
    </row>
    <row r="8" ht="23.25" customHeight="1" spans="1:7">
      <c r="A8" s="150" t="s">
        <v>118</v>
      </c>
      <c r="B8" s="152">
        <f>SUM('纳入财政专户管理的事业收入支出表（五）'!D5)</f>
        <v>0</v>
      </c>
      <c r="C8" s="148" t="s">
        <v>34</v>
      </c>
      <c r="D8" s="149">
        <f t="shared" si="0"/>
        <v>0</v>
      </c>
      <c r="E8" s="153"/>
      <c r="F8" s="154">
        <v>0</v>
      </c>
      <c r="G8" s="42"/>
    </row>
    <row r="9" ht="19.95" customHeight="1" spans="1:8">
      <c r="A9" s="146" t="s">
        <v>35</v>
      </c>
      <c r="B9" s="155">
        <f>SUM('政府性基金预算支出表（十）'!C5)</f>
        <v>0</v>
      </c>
      <c r="C9" s="148" t="s">
        <v>36</v>
      </c>
      <c r="D9" s="149">
        <f t="shared" si="0"/>
        <v>0</v>
      </c>
      <c r="E9" s="149"/>
      <c r="F9" s="149">
        <v>0</v>
      </c>
      <c r="G9" s="42"/>
      <c r="H9" s="42"/>
    </row>
    <row r="10" ht="19.95" customHeight="1" spans="1:8">
      <c r="A10" s="72"/>
      <c r="B10" s="155"/>
      <c r="C10" s="148" t="s">
        <v>38</v>
      </c>
      <c r="D10" s="149">
        <f t="shared" si="0"/>
        <v>0</v>
      </c>
      <c r="E10" s="149"/>
      <c r="F10" s="149">
        <v>0</v>
      </c>
      <c r="G10" s="42"/>
      <c r="H10" s="42"/>
    </row>
    <row r="11" ht="19.95" customHeight="1" spans="1:9">
      <c r="A11" s="72"/>
      <c r="B11" s="155"/>
      <c r="C11" s="148" t="s">
        <v>40</v>
      </c>
      <c r="D11" s="149">
        <f t="shared" si="0"/>
        <v>430000</v>
      </c>
      <c r="E11" s="149">
        <v>430000</v>
      </c>
      <c r="F11" s="149">
        <v>0</v>
      </c>
      <c r="G11" s="42"/>
      <c r="H11" s="42"/>
      <c r="I11" s="42"/>
    </row>
    <row r="12" ht="19.95" customHeight="1" spans="1:10">
      <c r="A12" s="72"/>
      <c r="B12" s="156"/>
      <c r="C12" s="40" t="s">
        <v>41</v>
      </c>
      <c r="D12" s="149">
        <f t="shared" si="0"/>
        <v>0</v>
      </c>
      <c r="E12" s="149"/>
      <c r="F12" s="149">
        <v>0</v>
      </c>
      <c r="G12" s="42"/>
      <c r="H12" s="42"/>
      <c r="I12" s="42"/>
      <c r="J12" s="42"/>
    </row>
    <row r="13" ht="19.95" customHeight="1" spans="1:10">
      <c r="A13" s="72"/>
      <c r="B13" s="156"/>
      <c r="C13" s="148" t="s">
        <v>42</v>
      </c>
      <c r="D13" s="149">
        <f t="shared" si="0"/>
        <v>718176</v>
      </c>
      <c r="E13" s="153">
        <v>718176</v>
      </c>
      <c r="F13" s="149">
        <v>0</v>
      </c>
      <c r="G13" s="42"/>
      <c r="H13" s="42"/>
      <c r="I13" s="42"/>
      <c r="J13" s="42"/>
    </row>
    <row r="14" ht="19.95" customHeight="1" spans="1:9">
      <c r="A14" s="72"/>
      <c r="B14" s="156"/>
      <c r="C14" s="148" t="s">
        <v>43</v>
      </c>
      <c r="D14" s="149">
        <f t="shared" si="0"/>
        <v>0</v>
      </c>
      <c r="E14" s="149"/>
      <c r="F14" s="149">
        <v>0</v>
      </c>
      <c r="G14" s="42"/>
      <c r="H14" s="42"/>
      <c r="I14" s="42"/>
    </row>
    <row r="15" ht="19.95" customHeight="1" spans="1:10">
      <c r="A15" s="72"/>
      <c r="B15" s="156"/>
      <c r="C15" s="40" t="s">
        <v>44</v>
      </c>
      <c r="D15" s="149">
        <f t="shared" si="0"/>
        <v>247537</v>
      </c>
      <c r="E15" s="149">
        <v>247537</v>
      </c>
      <c r="F15" s="149">
        <v>0</v>
      </c>
      <c r="G15" s="42"/>
      <c r="H15" s="42"/>
      <c r="I15" s="42"/>
      <c r="J15" s="42"/>
    </row>
    <row r="16" ht="19.95" customHeight="1" spans="1:8">
      <c r="A16" s="72"/>
      <c r="B16" s="156"/>
      <c r="C16" s="148" t="s">
        <v>45</v>
      </c>
      <c r="D16" s="149">
        <f t="shared" si="0"/>
        <v>0</v>
      </c>
      <c r="E16" s="149"/>
      <c r="F16" s="149">
        <v>0</v>
      </c>
      <c r="G16" s="42"/>
      <c r="H16" s="42"/>
    </row>
    <row r="17" ht="19.95" customHeight="1" spans="1:10">
      <c r="A17" s="72"/>
      <c r="B17" s="156"/>
      <c r="C17" s="148" t="s">
        <v>46</v>
      </c>
      <c r="D17" s="149">
        <f t="shared" si="0"/>
        <v>0</v>
      </c>
      <c r="E17" s="149"/>
      <c r="F17" s="149">
        <v>0</v>
      </c>
      <c r="G17" s="42"/>
      <c r="H17" s="42"/>
      <c r="I17" s="42"/>
      <c r="J17" s="42"/>
    </row>
    <row r="18" ht="19.95" customHeight="1" spans="1:10">
      <c r="A18" s="72"/>
      <c r="B18" s="156"/>
      <c r="C18" s="148" t="s">
        <v>47</v>
      </c>
      <c r="D18" s="149">
        <f t="shared" si="0"/>
        <v>0</v>
      </c>
      <c r="E18" s="149"/>
      <c r="F18" s="149">
        <v>0</v>
      </c>
      <c r="G18" s="42"/>
      <c r="H18" s="42"/>
      <c r="I18" s="42"/>
      <c r="J18" s="42"/>
    </row>
    <row r="19" ht="19.95" customHeight="1" spans="1:14">
      <c r="A19" s="72"/>
      <c r="B19" s="156"/>
      <c r="C19" s="148" t="s">
        <v>48</v>
      </c>
      <c r="D19" s="149">
        <f t="shared" si="0"/>
        <v>0</v>
      </c>
      <c r="E19" s="149"/>
      <c r="F19" s="149">
        <v>0</v>
      </c>
      <c r="G19" s="42"/>
      <c r="H19" s="42"/>
      <c r="I19" s="42"/>
      <c r="J19" s="42"/>
      <c r="K19" s="42"/>
      <c r="L19" s="42"/>
      <c r="N19" s="42"/>
    </row>
    <row r="20" ht="19.95" customHeight="1" spans="1:14">
      <c r="A20" s="72"/>
      <c r="B20" s="156"/>
      <c r="C20" s="148" t="s">
        <v>49</v>
      </c>
      <c r="D20" s="149">
        <f t="shared" si="0"/>
        <v>0</v>
      </c>
      <c r="E20" s="149"/>
      <c r="F20" s="149">
        <v>0</v>
      </c>
      <c r="G20" s="42"/>
      <c r="H20" s="42"/>
      <c r="I20" s="42"/>
      <c r="J20" s="42"/>
      <c r="K20" s="42"/>
      <c r="L20" s="42"/>
      <c r="M20" s="42"/>
      <c r="N20" s="42"/>
    </row>
    <row r="21" ht="19.95" customHeight="1" spans="1:13">
      <c r="A21" s="72"/>
      <c r="B21" s="156"/>
      <c r="C21" s="148" t="s">
        <v>50</v>
      </c>
      <c r="D21" s="149">
        <f t="shared" si="0"/>
        <v>0</v>
      </c>
      <c r="E21" s="149"/>
      <c r="F21" s="149">
        <v>0</v>
      </c>
      <c r="G21" s="42"/>
      <c r="H21" s="42"/>
      <c r="I21" s="42"/>
      <c r="J21" s="42"/>
      <c r="K21" s="42"/>
      <c r="L21" s="42"/>
      <c r="M21" s="42"/>
    </row>
    <row r="22" ht="19.95" customHeight="1" spans="1:11">
      <c r="A22" s="72"/>
      <c r="B22" s="156"/>
      <c r="C22" s="148" t="s">
        <v>51</v>
      </c>
      <c r="D22" s="149">
        <f t="shared" si="0"/>
        <v>0</v>
      </c>
      <c r="E22" s="149"/>
      <c r="F22" s="149">
        <v>0</v>
      </c>
      <c r="G22" s="42"/>
      <c r="H22" s="42"/>
      <c r="I22" s="42"/>
      <c r="J22" s="42"/>
      <c r="K22" s="42"/>
    </row>
    <row r="23" ht="19.95" customHeight="1" spans="1:8">
      <c r="A23" s="72"/>
      <c r="B23" s="156"/>
      <c r="C23" s="148" t="s">
        <v>52</v>
      </c>
      <c r="D23" s="149">
        <f t="shared" si="0"/>
        <v>0</v>
      </c>
      <c r="E23" s="149"/>
      <c r="F23" s="149">
        <v>0</v>
      </c>
      <c r="G23" s="42"/>
      <c r="H23" s="42"/>
    </row>
    <row r="24" ht="19.95" customHeight="1" spans="1:8">
      <c r="A24" s="72"/>
      <c r="B24" s="156"/>
      <c r="C24" s="40" t="s">
        <v>53</v>
      </c>
      <c r="D24" s="149">
        <f t="shared" si="0"/>
        <v>0</v>
      </c>
      <c r="E24" s="149"/>
      <c r="F24" s="149">
        <v>0</v>
      </c>
      <c r="G24" s="42"/>
      <c r="H24" s="42"/>
    </row>
    <row r="25" ht="19.95" customHeight="1" spans="1:11">
      <c r="A25" s="72"/>
      <c r="B25" s="156"/>
      <c r="C25" s="148" t="s">
        <v>54</v>
      </c>
      <c r="D25" s="149">
        <f t="shared" si="0"/>
        <v>441985</v>
      </c>
      <c r="E25" s="149">
        <v>441985</v>
      </c>
      <c r="F25" s="149">
        <v>0</v>
      </c>
      <c r="G25" s="42"/>
      <c r="H25" s="42"/>
      <c r="I25" s="42"/>
      <c r="J25" s="42"/>
      <c r="K25" s="42"/>
    </row>
    <row r="26" ht="19.95" customHeight="1" spans="1:10">
      <c r="A26" s="72"/>
      <c r="B26" s="156"/>
      <c r="C26" s="148" t="s">
        <v>55</v>
      </c>
      <c r="D26" s="149">
        <f t="shared" si="0"/>
        <v>7295700</v>
      </c>
      <c r="E26" s="149">
        <v>7295700</v>
      </c>
      <c r="F26" s="149">
        <v>0</v>
      </c>
      <c r="G26" s="42"/>
      <c r="H26" s="42"/>
      <c r="I26" s="42"/>
      <c r="J26" s="42"/>
    </row>
    <row r="27" ht="19.95" customHeight="1" spans="1:10">
      <c r="A27" s="72"/>
      <c r="B27" s="156"/>
      <c r="C27" s="157" t="s">
        <v>56</v>
      </c>
      <c r="D27" s="149">
        <f t="shared" si="0"/>
        <v>0</v>
      </c>
      <c r="E27" s="149"/>
      <c r="F27" s="149">
        <v>0</v>
      </c>
      <c r="G27" s="42"/>
      <c r="H27" s="42"/>
      <c r="I27" s="42"/>
      <c r="J27" s="42"/>
    </row>
    <row r="28" ht="19.95" customHeight="1" spans="1:10">
      <c r="A28" s="72"/>
      <c r="B28" s="156"/>
      <c r="C28" s="148" t="s">
        <v>57</v>
      </c>
      <c r="D28" s="149">
        <f t="shared" si="0"/>
        <v>0</v>
      </c>
      <c r="E28" s="149"/>
      <c r="F28" s="149">
        <v>0</v>
      </c>
      <c r="G28" s="42"/>
      <c r="J28" s="42"/>
    </row>
    <row r="29" ht="19.95" customHeight="1" spans="1:9">
      <c r="A29" s="72"/>
      <c r="B29" s="156"/>
      <c r="C29" s="148" t="s">
        <v>58</v>
      </c>
      <c r="D29" s="149">
        <f t="shared" si="0"/>
        <v>3169500</v>
      </c>
      <c r="E29" s="149">
        <v>3169500</v>
      </c>
      <c r="F29" s="149">
        <v>0</v>
      </c>
      <c r="G29" s="42"/>
      <c r="H29" s="42"/>
      <c r="I29" s="42"/>
    </row>
    <row r="30" ht="19.95" customHeight="1" spans="1:12">
      <c r="A30" s="72"/>
      <c r="B30" s="156"/>
      <c r="C30" s="148" t="s">
        <v>59</v>
      </c>
      <c r="D30" s="149">
        <f t="shared" si="0"/>
        <v>0</v>
      </c>
      <c r="E30" s="149">
        <v>0</v>
      </c>
      <c r="F30" s="149">
        <v>0</v>
      </c>
      <c r="G30" s="42"/>
      <c r="H30" s="42"/>
      <c r="I30" s="42"/>
      <c r="J30" s="42"/>
      <c r="K30" s="42"/>
      <c r="L30" s="42"/>
    </row>
    <row r="31" ht="19.95" customHeight="1" spans="1:11">
      <c r="A31" s="72"/>
      <c r="B31" s="156"/>
      <c r="C31" s="148" t="s">
        <v>60</v>
      </c>
      <c r="D31" s="149">
        <f t="shared" si="0"/>
        <v>0</v>
      </c>
      <c r="E31" s="149">
        <v>0</v>
      </c>
      <c r="F31" s="149">
        <v>0</v>
      </c>
      <c r="G31" s="42"/>
      <c r="H31" s="42"/>
      <c r="I31" s="42"/>
      <c r="J31" s="42"/>
      <c r="K31" s="42"/>
    </row>
    <row r="32" ht="19.95" customHeight="1" spans="1:9">
      <c r="A32" s="72"/>
      <c r="B32" s="156"/>
      <c r="C32" s="157" t="s">
        <v>61</v>
      </c>
      <c r="D32" s="149">
        <f t="shared" si="0"/>
        <v>0</v>
      </c>
      <c r="E32" s="149">
        <v>0</v>
      </c>
      <c r="F32" s="149">
        <v>0</v>
      </c>
      <c r="G32" s="42"/>
      <c r="H32" s="42"/>
      <c r="I32" s="42"/>
    </row>
    <row r="33" ht="19.95" customHeight="1" spans="1:7">
      <c r="A33" s="72"/>
      <c r="B33" s="156"/>
      <c r="C33" s="157" t="s">
        <v>62</v>
      </c>
      <c r="D33" s="149">
        <f t="shared" si="0"/>
        <v>0</v>
      </c>
      <c r="E33" s="149">
        <v>0</v>
      </c>
      <c r="F33" s="149">
        <v>0</v>
      </c>
      <c r="G33" s="42"/>
    </row>
    <row r="34" ht="19.95" customHeight="1" spans="1:6">
      <c r="A34" s="16" t="s">
        <v>63</v>
      </c>
      <c r="B34" s="158">
        <f>SUM(B6,B9)</f>
        <v>17510866</v>
      </c>
      <c r="C34" s="35" t="s">
        <v>64</v>
      </c>
      <c r="D34" s="149">
        <f t="shared" ref="D34:F34" si="1">SUM(D6:D33)</f>
        <v>17510866</v>
      </c>
      <c r="E34" s="149">
        <f t="shared" si="1"/>
        <v>17510866</v>
      </c>
      <c r="F34" s="149">
        <f t="shared" si="1"/>
        <v>0</v>
      </c>
    </row>
    <row r="35" customHeight="1" spans="2:3">
      <c r="B35" s="42"/>
      <c r="C35" s="42"/>
    </row>
    <row r="36" customHeight="1" spans="2:2">
      <c r="B36" s="42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D10" sqref="D10"/>
    </sheetView>
  </sheetViews>
  <sheetFormatPr defaultColWidth="9.12222222222222" defaultRowHeight="12.75" customHeight="1" outlineLevelCol="5"/>
  <cols>
    <col min="1" max="1" width="12" customWidth="1"/>
    <col min="2" max="2" width="17" customWidth="1"/>
    <col min="3" max="3" width="24.5" customWidth="1"/>
    <col min="4" max="4" width="16.3777777777778" customWidth="1"/>
    <col min="5" max="5" width="15.6222222222222" customWidth="1"/>
    <col min="6" max="6" width="14.8777777777778" customWidth="1"/>
  </cols>
  <sheetData>
    <row r="1" ht="36" customHeight="1" spans="1:6">
      <c r="A1" s="43" t="s">
        <v>119</v>
      </c>
      <c r="B1" s="43"/>
      <c r="C1" s="43"/>
      <c r="D1" s="43"/>
      <c r="E1" s="43"/>
      <c r="F1" s="43"/>
    </row>
    <row r="2" ht="25.05" customHeight="1" spans="1:6">
      <c r="A2" s="63" t="str">
        <f>(部门基本情况表!A2)</f>
        <v>编报单位：万荣县发展和改革局</v>
      </c>
      <c r="B2" s="63"/>
      <c r="C2" s="63"/>
      <c r="F2" s="33" t="s">
        <v>24</v>
      </c>
    </row>
    <row r="3" ht="33.45" customHeight="1" spans="1:6">
      <c r="A3" s="10" t="s">
        <v>120</v>
      </c>
      <c r="B3" s="138"/>
      <c r="C3" s="65"/>
      <c r="D3" s="66" t="s">
        <v>105</v>
      </c>
      <c r="E3" s="66" t="s">
        <v>106</v>
      </c>
      <c r="F3" s="66" t="s">
        <v>107</v>
      </c>
    </row>
    <row r="4" ht="33.45" customHeight="1" spans="1:6">
      <c r="A4" s="16" t="s">
        <v>71</v>
      </c>
      <c r="B4" s="35" t="s">
        <v>72</v>
      </c>
      <c r="C4" s="47" t="s">
        <v>121</v>
      </c>
      <c r="D4" s="66"/>
      <c r="E4" s="66"/>
      <c r="F4" s="66"/>
    </row>
    <row r="5" ht="33.45" customHeight="1" spans="1:6">
      <c r="A5" s="141"/>
      <c r="B5" s="139"/>
      <c r="C5" s="140" t="s">
        <v>22</v>
      </c>
      <c r="D5" s="130">
        <f>SUM(E5:F5)</f>
        <v>0</v>
      </c>
      <c r="E5" s="130">
        <f>SUM(E6:E21)</f>
        <v>0</v>
      </c>
      <c r="F5" s="130">
        <f>SUM(F6:F21)</f>
        <v>0</v>
      </c>
    </row>
    <row r="6" ht="33" customHeight="1" spans="1:6">
      <c r="A6" s="96"/>
      <c r="B6" s="96"/>
      <c r="C6" s="96"/>
      <c r="D6" s="130">
        <f t="shared" ref="D6:D21" si="0">SUM(E6:F6)</f>
        <v>0</v>
      </c>
      <c r="E6" s="130"/>
      <c r="F6" s="130"/>
    </row>
    <row r="7" ht="33" customHeight="1" spans="1:6">
      <c r="A7" s="96"/>
      <c r="B7" s="96"/>
      <c r="C7" s="96"/>
      <c r="D7" s="130">
        <f t="shared" si="0"/>
        <v>0</v>
      </c>
      <c r="E7" s="130"/>
      <c r="F7" s="130"/>
    </row>
    <row r="8" ht="33" customHeight="1" spans="1:6">
      <c r="A8" s="96"/>
      <c r="B8" s="96"/>
      <c r="C8" s="96"/>
      <c r="D8" s="130">
        <f t="shared" si="0"/>
        <v>0</v>
      </c>
      <c r="E8" s="130"/>
      <c r="F8" s="130"/>
    </row>
    <row r="9" ht="33" customHeight="1" spans="1:6">
      <c r="A9" s="96"/>
      <c r="B9" s="96"/>
      <c r="C9" s="96"/>
      <c r="D9" s="130">
        <f t="shared" si="0"/>
        <v>0</v>
      </c>
      <c r="E9" s="130"/>
      <c r="F9" s="130"/>
    </row>
    <row r="10" ht="33" customHeight="1" spans="1:6">
      <c r="A10" s="141"/>
      <c r="B10" s="139"/>
      <c r="C10" s="140"/>
      <c r="D10" s="130">
        <f t="shared" si="0"/>
        <v>0</v>
      </c>
      <c r="E10" s="130"/>
      <c r="F10" s="130"/>
    </row>
    <row r="11" ht="33" customHeight="1" spans="1:6">
      <c r="A11" s="141"/>
      <c r="B11" s="139"/>
      <c r="C11" s="140"/>
      <c r="D11" s="130">
        <f t="shared" si="0"/>
        <v>0</v>
      </c>
      <c r="E11" s="130"/>
      <c r="F11" s="130"/>
    </row>
    <row r="12" ht="33" customHeight="1" spans="1:6">
      <c r="A12" s="141"/>
      <c r="B12" s="139"/>
      <c r="C12" s="140"/>
      <c r="D12" s="130">
        <f t="shared" si="0"/>
        <v>0</v>
      </c>
      <c r="E12" s="130"/>
      <c r="F12" s="130"/>
    </row>
    <row r="13" ht="33" customHeight="1" spans="1:6">
      <c r="A13" s="141"/>
      <c r="B13" s="141"/>
      <c r="C13" s="141"/>
      <c r="D13" s="130">
        <f t="shared" si="0"/>
        <v>0</v>
      </c>
      <c r="E13" s="130"/>
      <c r="F13" s="130"/>
    </row>
    <row r="14" ht="33" customHeight="1" spans="1:6">
      <c r="A14" s="141"/>
      <c r="B14" s="141"/>
      <c r="C14" s="141"/>
      <c r="D14" s="130">
        <f t="shared" si="0"/>
        <v>0</v>
      </c>
      <c r="E14" s="130"/>
      <c r="F14" s="130"/>
    </row>
    <row r="15" ht="33" customHeight="1" spans="1:6">
      <c r="A15" s="141"/>
      <c r="B15" s="141"/>
      <c r="C15" s="141"/>
      <c r="D15" s="130">
        <f t="shared" si="0"/>
        <v>0</v>
      </c>
      <c r="E15" s="130"/>
      <c r="F15" s="130"/>
    </row>
    <row r="16" ht="33" customHeight="1" spans="1:6">
      <c r="A16" s="141"/>
      <c r="B16" s="141"/>
      <c r="C16" s="141"/>
      <c r="D16" s="130">
        <f t="shared" si="0"/>
        <v>0</v>
      </c>
      <c r="E16" s="130"/>
      <c r="F16" s="130"/>
    </row>
    <row r="17" ht="33" customHeight="1" spans="1:6">
      <c r="A17" s="141"/>
      <c r="B17" s="141"/>
      <c r="C17" s="141"/>
      <c r="D17" s="130">
        <f t="shared" si="0"/>
        <v>0</v>
      </c>
      <c r="E17" s="130"/>
      <c r="F17" s="130"/>
    </row>
    <row r="18" ht="33" customHeight="1" spans="1:6">
      <c r="A18" s="141"/>
      <c r="B18" s="141"/>
      <c r="C18" s="141"/>
      <c r="D18" s="130">
        <f t="shared" si="0"/>
        <v>0</v>
      </c>
      <c r="E18" s="130"/>
      <c r="F18" s="130"/>
    </row>
    <row r="19" ht="33" customHeight="1" spans="1:6">
      <c r="A19" s="141"/>
      <c r="B19" s="141"/>
      <c r="C19" s="141"/>
      <c r="D19" s="130">
        <f t="shared" si="0"/>
        <v>0</v>
      </c>
      <c r="E19" s="130"/>
      <c r="F19" s="130"/>
    </row>
    <row r="20" ht="33" customHeight="1" spans="1:6">
      <c r="A20" s="141"/>
      <c r="B20" s="141"/>
      <c r="C20" s="141"/>
      <c r="D20" s="130">
        <f t="shared" si="0"/>
        <v>0</v>
      </c>
      <c r="E20" s="130"/>
      <c r="F20" s="130"/>
    </row>
    <row r="21" ht="33" customHeight="1" spans="1:6">
      <c r="A21" s="141"/>
      <c r="B21" s="141"/>
      <c r="C21" s="141"/>
      <c r="D21" s="130">
        <f t="shared" si="0"/>
        <v>0</v>
      </c>
      <c r="E21" s="130"/>
      <c r="F21" s="130"/>
    </row>
    <row r="22" customHeight="1" spans="2:4">
      <c r="B22" s="42"/>
      <c r="C22" s="42"/>
      <c r="D22" s="42"/>
    </row>
    <row r="23" customHeight="1" spans="2:3">
      <c r="B23" s="42"/>
      <c r="C23" s="42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39"/>
  <sheetViews>
    <sheetView showGridLines="0" showZeros="0" topLeftCell="A29" workbookViewId="0">
      <selection activeCell="C33" sqref="C33"/>
    </sheetView>
  </sheetViews>
  <sheetFormatPr defaultColWidth="9.12222222222222" defaultRowHeight="12.75" customHeight="1" outlineLevelCol="5"/>
  <cols>
    <col min="1" max="1" width="11.3777777777778" customWidth="1"/>
    <col min="2" max="2" width="18" customWidth="1"/>
    <col min="3" max="3" width="27.6222222222222" customWidth="1"/>
    <col min="4" max="4" width="15.6222222222222" customWidth="1"/>
    <col min="5" max="5" width="14" customWidth="1"/>
    <col min="6" max="6" width="13.8777777777778" customWidth="1"/>
  </cols>
  <sheetData>
    <row r="1" ht="36" customHeight="1" spans="1:6">
      <c r="A1" s="43" t="s">
        <v>122</v>
      </c>
      <c r="B1" s="43"/>
      <c r="C1" s="43"/>
      <c r="D1" s="43"/>
      <c r="E1" s="43"/>
      <c r="F1" s="43"/>
    </row>
    <row r="2" ht="28.5" customHeight="1" spans="1:6">
      <c r="A2" s="63" t="str">
        <f>(部门基本情况表!A2)</f>
        <v>编报单位：万荣县发展和改革局</v>
      </c>
      <c r="B2" s="63"/>
      <c r="C2" s="63"/>
      <c r="D2" s="63"/>
      <c r="F2" s="33" t="s">
        <v>24</v>
      </c>
    </row>
    <row r="3" ht="33" customHeight="1" spans="1:6">
      <c r="A3" s="10" t="s">
        <v>123</v>
      </c>
      <c r="B3" s="138"/>
      <c r="C3" s="65"/>
      <c r="D3" s="66" t="s">
        <v>105</v>
      </c>
      <c r="E3" s="66" t="s">
        <v>106</v>
      </c>
      <c r="F3" s="66" t="s">
        <v>107</v>
      </c>
    </row>
    <row r="4" ht="33" customHeight="1" spans="1:6">
      <c r="A4" s="16" t="s">
        <v>71</v>
      </c>
      <c r="B4" s="35" t="s">
        <v>72</v>
      </c>
      <c r="C4" s="47" t="s">
        <v>121</v>
      </c>
      <c r="D4" s="66"/>
      <c r="E4" s="66"/>
      <c r="F4" s="66"/>
    </row>
    <row r="5" ht="33" customHeight="1" spans="1:6">
      <c r="A5" s="139"/>
      <c r="B5" s="139"/>
      <c r="C5" s="140" t="s">
        <v>124</v>
      </c>
      <c r="D5" s="41">
        <f>SUM(E5:F5)</f>
        <v>17510866</v>
      </c>
      <c r="E5" s="41">
        <f>SUM(E6:E21)</f>
        <v>5860566</v>
      </c>
      <c r="F5" s="41">
        <f>SUM(F6:F38)</f>
        <v>11650300</v>
      </c>
    </row>
    <row r="6" ht="33" customHeight="1" spans="1:6">
      <c r="A6" s="96" t="str">
        <f>'一般公共预算财政拨款基本及项目经济分类总表（八）'!A6</f>
        <v>2010401</v>
      </c>
      <c r="B6" s="96" t="str">
        <f>'一般公共预算财政拨款基本及项目经济分类总表（八）'!B6</f>
        <v>行政运行</v>
      </c>
      <c r="C6" s="96" t="str">
        <f>'一般公共预算财政拨款基本及项目经济分类总表（八）'!C6</f>
        <v>基本支出</v>
      </c>
      <c r="D6" s="41">
        <f t="shared" ref="D6:D26" si="0">SUM(E6:F6)</f>
        <v>4459868</v>
      </c>
      <c r="E6" s="41">
        <f>SUM('一般公共预算财政拨款基本及项目经济分类总表（八）'!E6)</f>
        <v>4459868</v>
      </c>
      <c r="F6" s="41"/>
    </row>
    <row r="7" ht="33" customHeight="1" spans="1:6">
      <c r="A7" s="96" t="str">
        <f>'一般公共预算财政拨款基本及项目经济分类总表（八）'!A7</f>
        <v>2080505</v>
      </c>
      <c r="B7" s="96" t="str">
        <f>'一般公共预算财政拨款基本及项目经济分类总表（八）'!B7</f>
        <v>机关事业单位基本养老保险缴费支出</v>
      </c>
      <c r="C7" s="96" t="str">
        <f>'一般公共预算财政拨款基本及项目经济分类总表（八）'!C7</f>
        <v>机关事业单位基本养老       保险缴费</v>
      </c>
      <c r="D7" s="41">
        <f t="shared" si="0"/>
        <v>609323</v>
      </c>
      <c r="E7" s="41">
        <f>SUM('一般公共预算财政拨款基本及项目经济分类总表（八）'!E7)</f>
        <v>609323</v>
      </c>
      <c r="F7" s="41"/>
    </row>
    <row r="8" ht="33" customHeight="1" spans="1:6">
      <c r="A8" s="96" t="str">
        <f>'一般公共预算财政拨款基本及项目经济分类总表（八）'!A8</f>
        <v>2080506</v>
      </c>
      <c r="B8" s="96" t="str">
        <f>'一般公共预算财政拨款基本及项目经济分类总表（八）'!B8</f>
        <v>机关事业单位职业年金缴费支出</v>
      </c>
      <c r="C8" s="96" t="str">
        <f>'一般公共预算财政拨款基本及项目经济分类总表（八）'!C8</f>
        <v>职业年金缴费</v>
      </c>
      <c r="D8" s="41">
        <f t="shared" si="0"/>
        <v>79000</v>
      </c>
      <c r="E8" s="41">
        <f>SUM('一般公共预算财政拨款基本及项目经济分类总表（八）'!E8)</f>
        <v>79000</v>
      </c>
      <c r="F8" s="41"/>
    </row>
    <row r="9" ht="33" customHeight="1" spans="1:6">
      <c r="A9" s="96" t="str">
        <f>'一般公共预算财政拨款基本及项目经济分类总表（八）'!A9</f>
        <v>2089999</v>
      </c>
      <c r="B9" s="96" t="str">
        <f>'一般公共预算财政拨款基本及项目经济分类总表（八）'!B9</f>
        <v>其他社会保障和就业支出</v>
      </c>
      <c r="C9" s="96" t="str">
        <f>'一般公共预算财政拨款基本及项目经济分类总表（八）'!C9</f>
        <v>失业、工伤保险缴费</v>
      </c>
      <c r="D9" s="41">
        <f t="shared" si="0"/>
        <v>22853</v>
      </c>
      <c r="E9" s="41">
        <f>SUM('一般公共预算财政拨款基本及项目经济分类总表（八）'!E9)</f>
        <v>22853</v>
      </c>
      <c r="F9" s="41"/>
    </row>
    <row r="10" ht="33" customHeight="1" spans="1:6">
      <c r="A10" s="96" t="str">
        <f>'一般公共预算财政拨款基本及项目经济分类总表（八）'!A10</f>
        <v>2101101</v>
      </c>
      <c r="B10" s="96" t="str">
        <f>'一般公共预算财政拨款基本及项目经济分类总表（八）'!B10</f>
        <v>行政单位医疗</v>
      </c>
      <c r="C10" s="96" t="str">
        <f>'一般公共预算财政拨款基本及项目经济分类总表（八）'!C10</f>
        <v>职工基本医疗保险缴费</v>
      </c>
      <c r="D10" s="41">
        <f t="shared" si="0"/>
        <v>247537</v>
      </c>
      <c r="E10" s="41">
        <f>SUM('一般公共预算财政拨款基本及项目经济分类总表（八）'!E10)</f>
        <v>247537</v>
      </c>
      <c r="F10" s="41"/>
    </row>
    <row r="11" ht="33" customHeight="1" spans="1:6">
      <c r="A11" s="96" t="str">
        <f>'一般公共预算财政拨款基本及项目经济分类总表（八）'!A11</f>
        <v>2210201</v>
      </c>
      <c r="B11" s="96" t="str">
        <f>'一般公共预算财政拨款基本及项目经济分类总表（八）'!B11</f>
        <v>住房公积金</v>
      </c>
      <c r="C11" s="96" t="str">
        <f>'一般公共预算财政拨款基本及项目经济分类总表（八）'!C11</f>
        <v>住房公积金</v>
      </c>
      <c r="D11" s="41">
        <f t="shared" si="0"/>
        <v>441985</v>
      </c>
      <c r="E11" s="41">
        <f>SUM('一般公共预算财政拨款基本及项目经济分类总表（八）'!E11)</f>
        <v>441985</v>
      </c>
      <c r="F11" s="41"/>
    </row>
    <row r="12" ht="33" customHeight="1" spans="1:6">
      <c r="A12" s="96">
        <f>'一般公共预算财政拨款基本及项目经济分类总表（八）'!A12</f>
        <v>2080899</v>
      </c>
      <c r="B12" s="96" t="str">
        <f>'一般公共预算财政拨款基本及项目经济分类总表（八）'!B12</f>
        <v>其他优抚支出</v>
      </c>
      <c r="C12" s="96" t="str">
        <f>'一般公共预算财政拨款基本及项目经济分类总表（八）'!C12</f>
        <v>遗属人员补助金</v>
      </c>
      <c r="D12" s="41">
        <f t="shared" si="0"/>
        <v>7000</v>
      </c>
      <c r="E12" s="41">
        <f>SUM('一般公共预算财政拨款基本及项目经济分类总表（八）'!E12)</f>
        <v>0</v>
      </c>
      <c r="F12" s="41">
        <f>SUM('一般公共预算财政拨款基本及项目经济分类总表（八）'!F12)</f>
        <v>7000</v>
      </c>
    </row>
    <row r="13" ht="33" customHeight="1" spans="1:6">
      <c r="A13" s="96" t="str">
        <f>'一般公共预算财政拨款基本及项目经济分类总表（八）'!A13</f>
        <v>2010402</v>
      </c>
      <c r="B13" s="96" t="str">
        <f>'一般公共预算财政拨款基本及项目经济分类总表（八）'!B13</f>
        <v>一般行政管理事务</v>
      </c>
      <c r="C13" s="96" t="str">
        <f>'一般公共预算财政拨款基本及项目经济分类总表（八）'!C13</f>
        <v>发改管理事务</v>
      </c>
      <c r="D13" s="41">
        <f t="shared" si="0"/>
        <v>520000</v>
      </c>
      <c r="E13" s="41">
        <f>SUM('一般公共预算财政拨款基本及项目经济分类总表（八）'!E13)</f>
        <v>0</v>
      </c>
      <c r="F13" s="41">
        <f>SUM('一般公共预算财政拨款基本及项目经济分类总表（八）'!F13)</f>
        <v>520000</v>
      </c>
    </row>
    <row r="14" ht="33" customHeight="1" spans="1:6">
      <c r="A14" s="96" t="str">
        <f>'一般公共预算财政拨款基本及项目经济分类总表（八）'!A14</f>
        <v>2010402</v>
      </c>
      <c r="B14" s="96" t="str">
        <f>'一般公共预算财政拨款基本及项目经济分类总表（八）'!B14</f>
        <v>一般行政管理事务</v>
      </c>
      <c r="C14" s="96" t="str">
        <f>'一般公共预算财政拨款基本及项目经济分类总表（八）'!C14</f>
        <v>机关维修改造项目</v>
      </c>
      <c r="D14" s="41">
        <f t="shared" si="0"/>
        <v>20000</v>
      </c>
      <c r="E14" s="41">
        <f>SUM('一般公共预算财政拨款基本及项目经济分类总表（八）'!E14)</f>
        <v>0</v>
      </c>
      <c r="F14" s="41">
        <f>SUM('一般公共预算财政拨款基本及项目经济分类总表（八）'!F14)</f>
        <v>20000</v>
      </c>
    </row>
    <row r="15" ht="33" customHeight="1" spans="1:6">
      <c r="A15" s="96" t="str">
        <f>'一般公共预算财政拨款基本及项目经济分类总表（八）'!A15</f>
        <v>2010402</v>
      </c>
      <c r="B15" s="96" t="str">
        <f>'一般公共预算财政拨款基本及项目经济分类总表（八）'!B15</f>
        <v>一般行政管理事务</v>
      </c>
      <c r="C15" s="96" t="str">
        <f>'一般公共预算财政拨款基本及项目经济分类总表（八）'!C15</f>
        <v>办公设备购置</v>
      </c>
      <c r="D15" s="41">
        <f t="shared" si="0"/>
        <v>93100</v>
      </c>
      <c r="E15" s="41">
        <f>SUM('一般公共预算财政拨款基本及项目经济分类总表（八）'!E15)</f>
        <v>0</v>
      </c>
      <c r="F15" s="41">
        <f>SUM('一般公共预算财政拨款基本及项目经济分类总表（八）'!F15)</f>
        <v>93100</v>
      </c>
    </row>
    <row r="16" ht="33" customHeight="1" spans="1:6">
      <c r="A16" s="96" t="str">
        <f>'一般公共预算财政拨款基本及项目经济分类总表（八）'!A16</f>
        <v>2060499</v>
      </c>
      <c r="B16" s="96" t="str">
        <f>'一般公共预算财政拨款基本及项目经济分类总表（八）'!B16</f>
        <v>其他技术研究与开发支出</v>
      </c>
      <c r="C16" s="96" t="str">
        <f>'一般公共预算财政拨款基本及项目经济分类总表（八）'!C16</f>
        <v>2022年服务业入库补贴费用</v>
      </c>
      <c r="D16" s="41">
        <f t="shared" si="0"/>
        <v>430000</v>
      </c>
      <c r="E16" s="41">
        <f>SUM('一般公共预算财政拨款基本及项目经济分类总表（八）'!E16)</f>
        <v>0</v>
      </c>
      <c r="F16" s="41">
        <f>SUM('一般公共预算财政拨款基本及项目经济分类总表（八）'!F16)</f>
        <v>430000</v>
      </c>
    </row>
    <row r="17" ht="33" customHeight="1" spans="1:6">
      <c r="A17" s="96" t="str">
        <f>'一般公共预算财政拨款基本及项目经济分类总表（八）'!A17</f>
        <v>2010402</v>
      </c>
      <c r="B17" s="96" t="str">
        <f>'一般公共预算财政拨款基本及项目经济分类总表（八）'!B17</f>
        <v>一般行政管理事务</v>
      </c>
      <c r="C17" s="96" t="str">
        <f>'一般公共预算财政拨款基本及项目经济分类总表（八）'!C17</f>
        <v>人民防空经费</v>
      </c>
      <c r="D17" s="41">
        <f t="shared" si="0"/>
        <v>50000</v>
      </c>
      <c r="E17" s="41">
        <f>SUM('一般公共预算财政拨款基本及项目经济分类总表（八）'!E17)</f>
        <v>0</v>
      </c>
      <c r="F17" s="41">
        <f>SUM('一般公共预算财政拨款基本及项目经济分类总表（八）'!F17)</f>
        <v>50000</v>
      </c>
    </row>
    <row r="18" ht="33" customHeight="1" spans="1:6">
      <c r="A18" s="96" t="str">
        <f>'一般公共预算财政拨款基本及项目经济分类总表（八）'!A18</f>
        <v>2299999</v>
      </c>
      <c r="B18" s="96" t="str">
        <f>'一般公共预算财政拨款基本及项目经济分类总表（八）'!B18</f>
        <v>其他支出</v>
      </c>
      <c r="C18" s="96" t="str">
        <f>'一般公共预算财政拨款基本及项目经济分类总表（八）'!C18</f>
        <v>山西万荣通用机场初步设计及施工图设计</v>
      </c>
      <c r="D18" s="41">
        <f t="shared" si="0"/>
        <v>1782900</v>
      </c>
      <c r="E18" s="41">
        <f>SUM('一般公共预算财政拨款基本及项目经济分类总表（八）'!E18)</f>
        <v>0</v>
      </c>
      <c r="F18" s="41">
        <f>SUM('一般公共预算财政拨款基本及项目经济分类总表（八）'!F18)</f>
        <v>1782900</v>
      </c>
    </row>
    <row r="19" ht="33" customHeight="1" spans="1:6">
      <c r="A19" s="96" t="str">
        <f>'一般公共预算财政拨款基本及项目经济分类总表（八）'!A19</f>
        <v>2299999</v>
      </c>
      <c r="B19" s="96" t="str">
        <f>'一般公共预算财政拨款基本及项目经济分类总表（八）'!B19</f>
        <v>其他支出</v>
      </c>
      <c r="C19" s="96" t="str">
        <f>'一般公共预算财政拨款基本及项目经济分类总表（八）'!C19</f>
        <v>运城市储运媒中心项目可行性研究报告费</v>
      </c>
      <c r="D19" s="41">
        <f t="shared" si="0"/>
        <v>1386600</v>
      </c>
      <c r="E19" s="41">
        <f>SUM('一般公共预算财政拨款基本及项目经济分类总表（八）'!E19)</f>
        <v>0</v>
      </c>
      <c r="F19" s="41">
        <f>SUM('一般公共预算财政拨款基本及项目经济分类总表（八）'!F19)</f>
        <v>1386600</v>
      </c>
    </row>
    <row r="20" ht="33" customHeight="1" spans="1:6">
      <c r="A20" s="96" t="str">
        <f>'一般公共预算财政拨款基本及项目经济分类总表（八）'!A20</f>
        <v>2220120</v>
      </c>
      <c r="B20" s="96" t="str">
        <f>'一般公共预算财政拨款基本及项目经济分类总表（八）'!B20</f>
        <v>设施安全</v>
      </c>
      <c r="C20" s="96" t="str">
        <f>'一般公共预算财政拨款基本及项目经济分类总表（八）'!C20</f>
        <v>各基层粮站围墙重新拆除修筑</v>
      </c>
      <c r="D20" s="41">
        <f t="shared" si="0"/>
        <v>950000</v>
      </c>
      <c r="E20" s="41">
        <f>SUM('一般公共预算财政拨款基本及项目经济分类总表（八）'!E20)</f>
        <v>0</v>
      </c>
      <c r="F20" s="41">
        <f>SUM('一般公共预算财政拨款基本及项目经济分类总表（八）'!F20)</f>
        <v>950000</v>
      </c>
    </row>
    <row r="21" ht="33" customHeight="1" spans="1:6">
      <c r="A21" s="96" t="str">
        <f>'一般公共预算财政拨款基本及项目经济分类总表（八）'!A21</f>
        <v>　2220112</v>
      </c>
      <c r="B21" s="96" t="str">
        <f>'一般公共预算财政拨款基本及项目经济分类总表（八）'!B21</f>
        <v>粮食财务挂账利息补贴</v>
      </c>
      <c r="C21" s="96" t="str">
        <f>'一般公共预算财政拨款基本及项目经济分类总表（八）'!C21</f>
        <v>粮食财务挂账利息补贴</v>
      </c>
      <c r="D21" s="41">
        <f t="shared" si="0"/>
        <v>2280000</v>
      </c>
      <c r="E21" s="41">
        <f>SUM('一般公共预算财政拨款基本及项目经济分类总表（八）'!E21)</f>
        <v>0</v>
      </c>
      <c r="F21" s="41">
        <f>SUM('一般公共预算财政拨款基本及项目经济分类总表（八）'!F21)</f>
        <v>2280000</v>
      </c>
    </row>
    <row r="22" ht="33" customHeight="1" spans="1:6">
      <c r="A22" s="96" t="str">
        <f>'一般公共预算财政拨款基本及项目经济分类总表（八）'!A22</f>
        <v>2220401</v>
      </c>
      <c r="B22" s="96" t="str">
        <f>'一般公共预算财政拨款基本及项目经济分类总表（八）'!B22</f>
        <v>储备粮油补贴</v>
      </c>
      <c r="C22" s="96" t="str">
        <f>'一般公共预算财政拨款基本及项目经济分类总表（八）'!C22</f>
        <v>县级储备粮贷款利息</v>
      </c>
      <c r="D22" s="41">
        <f t="shared" si="0"/>
        <v>780000</v>
      </c>
      <c r="E22" s="41"/>
      <c r="F22" s="41">
        <f>SUM('一般公共预算财政拨款基本及项目经济分类总表（八）'!F22)</f>
        <v>780000</v>
      </c>
    </row>
    <row r="23" ht="33" customHeight="1" spans="1:6">
      <c r="A23" s="96" t="str">
        <f>'一般公共预算财政拨款基本及项目经济分类总表（八）'!A23</f>
        <v>2220499</v>
      </c>
      <c r="B23" s="96" t="str">
        <f>'一般公共预算财政拨款基本及项目经济分类总表（八）'!B23</f>
        <v>　其他粮油储备支出</v>
      </c>
      <c r="C23" s="96" t="str">
        <f>'一般公共预算财政拨款基本及项目经济分类总表（八）'!C23</f>
        <v>县级储备粮保管费用</v>
      </c>
      <c r="D23" s="41">
        <f t="shared" si="0"/>
        <v>1000000</v>
      </c>
      <c r="E23" s="41"/>
      <c r="F23" s="41">
        <f>SUM('一般公共预算财政拨款基本及项目经济分类总表（八）'!F23)</f>
        <v>1000000</v>
      </c>
    </row>
    <row r="24" ht="33" customHeight="1" spans="1:6">
      <c r="A24" s="96" t="str">
        <f>'一般公共预算财政拨款基本及项目经济分类总表（八）'!A24</f>
        <v>2220499</v>
      </c>
      <c r="B24" s="96" t="str">
        <f>'一般公共预算财政拨款基本及项目经济分类总表（八）'!B24</f>
        <v>　其他粮油储备支出</v>
      </c>
      <c r="C24" s="96" t="str">
        <f>'一般公共预算财政拨款基本及项目经济分类总表（八）'!C24</f>
        <v>县级储备粮轮换费用</v>
      </c>
      <c r="D24" s="41">
        <f t="shared" si="0"/>
        <v>285700</v>
      </c>
      <c r="E24" s="41"/>
      <c r="F24" s="41">
        <f>SUM('一般公共预算财政拨款基本及项目经济分类总表（八）'!F24)</f>
        <v>285700</v>
      </c>
    </row>
    <row r="25" ht="33" customHeight="1" spans="1:6">
      <c r="A25" s="96" t="str">
        <f>'一般公共预算财政拨款基本及项目经济分类总表（八）'!A25</f>
        <v>2010402</v>
      </c>
      <c r="B25" s="96" t="str">
        <f>'一般公共预算财政拨款基本及项目经济分类总表（八）'!B25</f>
        <v>一般行政管理事务</v>
      </c>
      <c r="C25" s="96" t="str">
        <f>'一般公共预算财政拨款基本及项目经济分类总表（八）'!C25</f>
        <v>中央预算、固定资产投资等学习培训费</v>
      </c>
      <c r="D25" s="41">
        <f t="shared" si="0"/>
        <v>65000</v>
      </c>
      <c r="E25" s="41"/>
      <c r="F25" s="41">
        <f>SUM('一般公共预算财政拨款基本及项目经济分类总表（八）'!F25)</f>
        <v>65000</v>
      </c>
    </row>
    <row r="26" ht="33" customHeight="1" spans="1:6">
      <c r="A26" s="96" t="str">
        <f>'一般公共预算财政拨款基本及项目经济分类总表（八）'!A26</f>
        <v>2220199</v>
      </c>
      <c r="B26" s="96" t="str">
        <f>'一般公共预算财政拨款基本及项目经济分类总表（八）'!B26</f>
        <v>其他粮油物资事务支出</v>
      </c>
      <c r="C26" s="96" t="str">
        <f>'一般公共预算财政拨款基本及项目经济分类总表（八）'!C26</f>
        <v>天燃气气价补贴</v>
      </c>
      <c r="D26" s="41">
        <f t="shared" si="0"/>
        <v>2000000</v>
      </c>
      <c r="E26" s="41"/>
      <c r="F26" s="41">
        <f>SUM('一般公共预算财政拨款基本及项目经济分类总表（八）'!F26)</f>
        <v>2000000</v>
      </c>
    </row>
    <row r="27" ht="33" customHeight="1" spans="1:6">
      <c r="A27" s="96"/>
      <c r="B27" s="96"/>
      <c r="C27" s="96"/>
      <c r="D27" s="41"/>
      <c r="E27" s="41"/>
      <c r="F27" s="41"/>
    </row>
    <row r="28" ht="33" customHeight="1" spans="1:6">
      <c r="A28" s="96"/>
      <c r="B28" s="96"/>
      <c r="C28" s="96"/>
      <c r="D28" s="41"/>
      <c r="E28" s="41"/>
      <c r="F28" s="41"/>
    </row>
    <row r="29" ht="33" customHeight="1" spans="1:6">
      <c r="A29" s="96"/>
      <c r="B29" s="96"/>
      <c r="C29" s="96"/>
      <c r="D29" s="41"/>
      <c r="E29" s="41"/>
      <c r="F29" s="41"/>
    </row>
    <row r="30" ht="33" customHeight="1" spans="1:6">
      <c r="A30" s="96"/>
      <c r="B30" s="96"/>
      <c r="C30" s="96"/>
      <c r="D30" s="41"/>
      <c r="E30" s="41"/>
      <c r="F30" s="41"/>
    </row>
    <row r="31" ht="33" customHeight="1" spans="1:6">
      <c r="A31" s="96"/>
      <c r="B31" s="96"/>
      <c r="C31" s="96"/>
      <c r="D31" s="41"/>
      <c r="E31" s="41"/>
      <c r="F31" s="41"/>
    </row>
    <row r="32" ht="33" customHeight="1" spans="1:6">
      <c r="A32" s="96"/>
      <c r="B32" s="96"/>
      <c r="C32" s="96"/>
      <c r="D32" s="41"/>
      <c r="E32" s="41"/>
      <c r="F32" s="41"/>
    </row>
    <row r="33" ht="33" customHeight="1" spans="1:6">
      <c r="A33" s="96"/>
      <c r="B33" s="96"/>
      <c r="C33" s="96"/>
      <c r="D33" s="41"/>
      <c r="E33" s="41"/>
      <c r="F33" s="41"/>
    </row>
    <row r="34" ht="33" customHeight="1" spans="1:6">
      <c r="A34" s="96"/>
      <c r="B34" s="96"/>
      <c r="C34" s="96"/>
      <c r="D34" s="41"/>
      <c r="E34" s="41"/>
      <c r="F34" s="41"/>
    </row>
    <row r="35" ht="33" customHeight="1" spans="1:6">
      <c r="A35" s="96"/>
      <c r="B35" s="96"/>
      <c r="C35" s="96"/>
      <c r="D35" s="41"/>
      <c r="E35" s="41"/>
      <c r="F35" s="41"/>
    </row>
    <row r="36" ht="33" customHeight="1" spans="1:6">
      <c r="A36" s="96"/>
      <c r="B36" s="96"/>
      <c r="C36" s="96"/>
      <c r="D36" s="41"/>
      <c r="E36" s="41"/>
      <c r="F36" s="41"/>
    </row>
    <row r="37" ht="33" customHeight="1" spans="1:6">
      <c r="A37" s="96"/>
      <c r="B37" s="96"/>
      <c r="C37" s="96"/>
      <c r="D37" s="41"/>
      <c r="E37" s="41"/>
      <c r="F37" s="41"/>
    </row>
    <row r="38" ht="33" customHeight="1" spans="1:6">
      <c r="A38" s="96">
        <f>'一般公共预算财政拨款基本及项目经济分类总表（八）'!A27</f>
        <v>0</v>
      </c>
      <c r="B38" s="96">
        <f>'一般公共预算财政拨款基本及项目经济分类总表（八）'!B27</f>
        <v>0</v>
      </c>
      <c r="C38" s="96">
        <f>'一般公共预算财政拨款基本及项目经济分类总表（八）'!C27</f>
        <v>0</v>
      </c>
      <c r="D38" s="41">
        <f>SUM(E38:F38)</f>
        <v>0</v>
      </c>
      <c r="E38" s="41"/>
      <c r="F38" s="41">
        <f>SUM('一般公共预算财政拨款基本及项目经济分类总表（八）'!F27)</f>
        <v>0</v>
      </c>
    </row>
    <row r="39" customHeight="1" spans="2:3">
      <c r="B39" s="42"/>
      <c r="C39" s="42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H14" sqref="H14"/>
    </sheetView>
  </sheetViews>
  <sheetFormatPr defaultColWidth="9.12222222222222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3" t="s">
        <v>125</v>
      </c>
      <c r="B1" s="43"/>
      <c r="C1" s="43"/>
      <c r="D1" s="43"/>
    </row>
    <row r="2" ht="22.5" customHeight="1" spans="1:4">
      <c r="A2" s="63" t="str">
        <f>(部门基本情况表!A2)</f>
        <v>编报单位：万荣县发展和改革局</v>
      </c>
      <c r="B2" s="63"/>
      <c r="C2" s="63"/>
      <c r="D2" s="64" t="s">
        <v>24</v>
      </c>
    </row>
    <row r="3" ht="28.95" customHeight="1" spans="1:4">
      <c r="A3" s="34" t="s">
        <v>126</v>
      </c>
      <c r="B3" s="34" t="s">
        <v>127</v>
      </c>
      <c r="C3" s="34" t="s">
        <v>126</v>
      </c>
      <c r="D3" s="34" t="s">
        <v>127</v>
      </c>
    </row>
    <row r="4" ht="21.6" customHeight="1" spans="1:4">
      <c r="A4" s="124" t="s">
        <v>22</v>
      </c>
      <c r="B4" s="125">
        <f>SUM(B5,D5,B16,B22)</f>
        <v>5860566</v>
      </c>
      <c r="C4" s="126"/>
      <c r="D4" s="127"/>
    </row>
    <row r="5" ht="21.6" customHeight="1" spans="1:4">
      <c r="A5" s="128" t="s">
        <v>128</v>
      </c>
      <c r="B5" s="129">
        <f>SUM(B6:B15)</f>
        <v>5540875</v>
      </c>
      <c r="C5" s="128" t="s">
        <v>129</v>
      </c>
      <c r="D5" s="130">
        <f>SUM(D6,D23,D26)</f>
        <v>319691</v>
      </c>
    </row>
    <row r="6" ht="21.6" customHeight="1" spans="1:4">
      <c r="A6" s="128" t="s">
        <v>130</v>
      </c>
      <c r="B6" s="129">
        <v>2309448</v>
      </c>
      <c r="C6" s="128" t="s">
        <v>131</v>
      </c>
      <c r="D6" s="130">
        <f>SUM(D7:D22)</f>
        <v>246000</v>
      </c>
    </row>
    <row r="7" ht="21.6" customHeight="1" spans="1:4">
      <c r="A7" s="128" t="s">
        <v>132</v>
      </c>
      <c r="B7" s="129">
        <v>614024</v>
      </c>
      <c r="C7" s="128" t="s">
        <v>133</v>
      </c>
      <c r="D7" s="130">
        <v>23000</v>
      </c>
    </row>
    <row r="8" ht="21.6" customHeight="1" spans="1:4">
      <c r="A8" s="131" t="s">
        <v>134</v>
      </c>
      <c r="B8" s="129">
        <v>982680</v>
      </c>
      <c r="C8" s="128" t="s">
        <v>135</v>
      </c>
      <c r="D8" s="130">
        <v>23000</v>
      </c>
    </row>
    <row r="9" ht="21.6" customHeight="1" spans="1:4">
      <c r="A9" s="132" t="s">
        <v>136</v>
      </c>
      <c r="B9" s="129">
        <v>234025</v>
      </c>
      <c r="C9" s="128" t="s">
        <v>137</v>
      </c>
      <c r="D9" s="130">
        <v>3000</v>
      </c>
    </row>
    <row r="10" ht="21.6" customHeight="1" spans="1:4">
      <c r="A10" s="132" t="s">
        <v>138</v>
      </c>
      <c r="B10" s="129">
        <v>609323</v>
      </c>
      <c r="C10" s="132" t="s">
        <v>139</v>
      </c>
      <c r="D10" s="130">
        <v>40000</v>
      </c>
    </row>
    <row r="11" ht="21.6" customHeight="1" spans="1:4">
      <c r="A11" s="132" t="s">
        <v>140</v>
      </c>
      <c r="B11" s="129">
        <v>247537</v>
      </c>
      <c r="C11" s="132" t="s">
        <v>141</v>
      </c>
      <c r="D11" s="130"/>
    </row>
    <row r="12" ht="21.6" customHeight="1" spans="1:4">
      <c r="A12" s="132" t="s">
        <v>142</v>
      </c>
      <c r="B12" s="129">
        <v>79000</v>
      </c>
      <c r="C12" s="132" t="s">
        <v>143</v>
      </c>
      <c r="D12" s="130"/>
    </row>
    <row r="13" ht="21.6" customHeight="1" spans="1:4">
      <c r="A13" s="132" t="s">
        <v>144</v>
      </c>
      <c r="B13" s="129">
        <v>22853</v>
      </c>
      <c r="C13" s="132" t="s">
        <v>145</v>
      </c>
      <c r="D13" s="130"/>
    </row>
    <row r="14" ht="21.6" customHeight="1" spans="1:4">
      <c r="A14" s="131" t="s">
        <v>146</v>
      </c>
      <c r="B14" s="129">
        <v>441985</v>
      </c>
      <c r="C14" s="132" t="s">
        <v>147</v>
      </c>
      <c r="D14" s="130"/>
    </row>
    <row r="15" ht="21.6" customHeight="1" spans="1:4">
      <c r="A15" s="131" t="s">
        <v>148</v>
      </c>
      <c r="B15" s="129"/>
      <c r="C15" s="132" t="s">
        <v>149</v>
      </c>
      <c r="D15" s="130"/>
    </row>
    <row r="16" ht="21.6" customHeight="1" spans="1:4">
      <c r="A16" s="132" t="s">
        <v>150</v>
      </c>
      <c r="B16" s="129">
        <f>SUM(B17:B21)</f>
        <v>0</v>
      </c>
      <c r="C16" s="133" t="s">
        <v>151</v>
      </c>
      <c r="D16" s="130"/>
    </row>
    <row r="17" ht="21.6" customHeight="1" spans="1:4">
      <c r="A17" s="132" t="s">
        <v>152</v>
      </c>
      <c r="B17" s="130"/>
      <c r="C17" s="133" t="s">
        <v>153</v>
      </c>
      <c r="D17" s="130"/>
    </row>
    <row r="18" ht="21.6" customHeight="1" spans="1:4">
      <c r="A18" s="132" t="s">
        <v>154</v>
      </c>
      <c r="B18" s="130"/>
      <c r="C18" s="132" t="s">
        <v>155</v>
      </c>
      <c r="D18" s="130">
        <v>1000</v>
      </c>
    </row>
    <row r="19" ht="21.6" customHeight="1" spans="1:4">
      <c r="A19" s="132" t="s">
        <v>156</v>
      </c>
      <c r="B19" s="130"/>
      <c r="C19" s="132" t="s">
        <v>157</v>
      </c>
      <c r="D19" s="130">
        <v>48000</v>
      </c>
    </row>
    <row r="20" ht="21.6" customHeight="1" spans="1:4">
      <c r="A20" s="132" t="s">
        <v>158</v>
      </c>
      <c r="B20" s="130"/>
      <c r="C20" s="132" t="s">
        <v>159</v>
      </c>
      <c r="D20" s="130"/>
    </row>
    <row r="21" ht="21.6" customHeight="1" spans="1:4">
      <c r="A21" s="132" t="s">
        <v>160</v>
      </c>
      <c r="B21" s="130"/>
      <c r="C21" s="134" t="s">
        <v>161</v>
      </c>
      <c r="D21" s="130">
        <v>108000</v>
      </c>
    </row>
    <row r="22" ht="21.6" customHeight="1" spans="1:4">
      <c r="A22" s="131" t="s">
        <v>162</v>
      </c>
      <c r="B22" s="130">
        <f>SUM(B23:B25)</f>
        <v>0</v>
      </c>
      <c r="C22" s="132" t="s">
        <v>163</v>
      </c>
      <c r="D22" s="135"/>
    </row>
    <row r="23" ht="21.6" customHeight="1" spans="1:4">
      <c r="A23" s="131" t="s">
        <v>164</v>
      </c>
      <c r="B23" s="130"/>
      <c r="C23" s="132" t="s">
        <v>165</v>
      </c>
      <c r="D23" s="130">
        <f>SUM(D24:D25)</f>
        <v>65191</v>
      </c>
    </row>
    <row r="24" ht="21.6" customHeight="1" spans="1:4">
      <c r="A24" s="131" t="s">
        <v>166</v>
      </c>
      <c r="B24" s="130"/>
      <c r="C24" s="132" t="s">
        <v>167</v>
      </c>
      <c r="D24" s="135">
        <v>35559</v>
      </c>
    </row>
    <row r="25" ht="21.6" customHeight="1" spans="1:4">
      <c r="A25" s="131" t="s">
        <v>168</v>
      </c>
      <c r="B25" s="130"/>
      <c r="C25" s="131" t="s">
        <v>169</v>
      </c>
      <c r="D25" s="135">
        <v>29632</v>
      </c>
    </row>
    <row r="26" ht="21.6" customHeight="1" spans="1:4">
      <c r="A26" s="132"/>
      <c r="B26" s="136"/>
      <c r="C26" s="128" t="s">
        <v>170</v>
      </c>
      <c r="D26" s="135">
        <f>SUM(D27:D31)</f>
        <v>8500</v>
      </c>
    </row>
    <row r="27" ht="21.6" customHeight="1" spans="1:4">
      <c r="A27" s="132"/>
      <c r="B27" s="136"/>
      <c r="C27" s="128" t="s">
        <v>171</v>
      </c>
      <c r="D27" s="135">
        <v>500</v>
      </c>
    </row>
    <row r="28" ht="21.6" customHeight="1" spans="1:4">
      <c r="A28" s="132"/>
      <c r="B28" s="136"/>
      <c r="C28" s="132" t="s">
        <v>172</v>
      </c>
      <c r="D28" s="135">
        <v>3000</v>
      </c>
    </row>
    <row r="29" ht="21.6" customHeight="1" spans="1:4">
      <c r="A29" s="132"/>
      <c r="B29" s="136"/>
      <c r="C29" s="132" t="s">
        <v>173</v>
      </c>
      <c r="D29" s="135">
        <v>5000</v>
      </c>
    </row>
    <row r="30" ht="21.6" customHeight="1" spans="1:4">
      <c r="A30" s="132"/>
      <c r="B30" s="136"/>
      <c r="C30" s="132" t="s">
        <v>174</v>
      </c>
      <c r="D30" s="135"/>
    </row>
    <row r="31" ht="21.6" customHeight="1" spans="1:4">
      <c r="A31" s="128"/>
      <c r="B31" s="137"/>
      <c r="C31" s="132" t="s">
        <v>175</v>
      </c>
      <c r="D31" s="130"/>
    </row>
  </sheetData>
  <mergeCells count="3">
    <mergeCell ref="A1:D1"/>
    <mergeCell ref="A2:C2"/>
    <mergeCell ref="B4:D4"/>
  </mergeCells>
  <printOptions horizontalCentered="1" verticalCentered="1"/>
  <pageMargins left="0.904166666666667" right="0.904166666666667" top="1.02291666666667" bottom="0.94375" header="0.511805555555556" footer="0.27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28"/>
  <sheetViews>
    <sheetView workbookViewId="0">
      <pane xSplit="6" ySplit="5" topLeftCell="BF6" activePane="bottomRight" state="frozen"/>
      <selection/>
      <selection pane="topRight"/>
      <selection pane="bottomLeft"/>
      <selection pane="bottomRight" activeCell="A1" sqref="A1:R1"/>
    </sheetView>
  </sheetViews>
  <sheetFormatPr defaultColWidth="9.12222222222222" defaultRowHeight="12.75" customHeight="1"/>
  <cols>
    <col min="1" max="1" width="12.1222222222222" style="82" customWidth="1"/>
    <col min="2" max="2" width="17.3777777777778" style="82" customWidth="1"/>
    <col min="3" max="3" width="27.3777777777778" style="82" customWidth="1"/>
    <col min="4" max="4" width="14.3777777777778" style="82" customWidth="1"/>
    <col min="5" max="6" width="13.5" style="82" customWidth="1"/>
    <col min="7" max="7" width="16" style="82" customWidth="1"/>
    <col min="8" max="8" width="13" style="82" customWidth="1"/>
    <col min="9" max="9" width="13.1222222222222" style="82" customWidth="1"/>
    <col min="10" max="11" width="12" style="82" customWidth="1"/>
    <col min="12" max="12" width="11.5" style="82" customWidth="1"/>
    <col min="13" max="15" width="11.6222222222222" style="82" customWidth="1"/>
    <col min="16" max="17" width="11" style="82" customWidth="1"/>
    <col min="18" max="18" width="12.3777777777778" style="82" customWidth="1"/>
    <col min="19" max="19" width="11.8777777777778" style="82" customWidth="1"/>
    <col min="20" max="20" width="11.1222222222222" style="82" customWidth="1"/>
    <col min="21" max="21" width="10.8777777777778" style="82" customWidth="1"/>
    <col min="22" max="22" width="8.87777777777778" style="82" customWidth="1"/>
    <col min="23" max="23" width="9" style="82" customWidth="1"/>
    <col min="24" max="24" width="9.5" style="82" customWidth="1"/>
    <col min="25" max="25" width="8.5" style="82" customWidth="1"/>
    <col min="26" max="26" width="10.5" style="82" customWidth="1"/>
    <col min="27" max="27" width="10.1222222222222" style="82" customWidth="1"/>
    <col min="28" max="29" width="8" style="82" customWidth="1"/>
    <col min="30" max="30" width="10.3777777777778" style="82" customWidth="1"/>
    <col min="31" max="31" width="11.1222222222222" style="82" customWidth="1"/>
    <col min="32" max="32" width="10" style="82" customWidth="1"/>
    <col min="33" max="33" width="9.87777777777778" style="82" customWidth="1"/>
    <col min="34" max="34" width="9.37777777777778" style="82" customWidth="1"/>
    <col min="35" max="35" width="8.37777777777778" style="82" customWidth="1"/>
    <col min="36" max="36" width="8.12222222222222" style="82" customWidth="1"/>
    <col min="37" max="38" width="9.62222222222222" style="82" customWidth="1"/>
    <col min="39" max="39" width="12" style="82" customWidth="1"/>
    <col min="40" max="40" width="9.62222222222222" style="82" customWidth="1"/>
    <col min="41" max="41" width="9.5" style="82" customWidth="1"/>
    <col min="42" max="43" width="9.62222222222222" style="82" customWidth="1"/>
    <col min="44" max="44" width="13" style="82" customWidth="1"/>
    <col min="45" max="46" width="10.3777777777778" style="82" customWidth="1"/>
    <col min="47" max="47" width="8" style="82" customWidth="1"/>
    <col min="48" max="49" width="10.6222222222222" style="82" customWidth="1"/>
    <col min="50" max="50" width="8" style="82" customWidth="1"/>
    <col min="51" max="51" width="10.3777777777778" style="82" customWidth="1"/>
    <col min="52" max="52" width="9.62222222222222" style="82" customWidth="1"/>
    <col min="53" max="53" width="11.3777777777778" style="82" customWidth="1"/>
    <col min="54" max="54" width="10.1222222222222" style="82" customWidth="1"/>
    <col min="55" max="55" width="10.5" style="82" customWidth="1"/>
    <col min="56" max="57" width="10" style="82" customWidth="1"/>
    <col min="58" max="58" width="10.1222222222222" style="82" customWidth="1"/>
    <col min="59" max="59" width="10" style="82" customWidth="1"/>
    <col min="60" max="60" width="9.37777777777778" style="82" customWidth="1"/>
    <col min="61" max="61" width="10.1222222222222" style="82" customWidth="1"/>
    <col min="62" max="62" width="9.62222222222222" style="82" customWidth="1"/>
    <col min="63" max="63" width="12" style="82" customWidth="1"/>
    <col min="64" max="65" width="9.62222222222222" style="82" customWidth="1"/>
    <col min="66" max="67" width="12" style="82" customWidth="1"/>
    <col min="68" max="68" width="11.8777777777778" style="82" customWidth="1"/>
    <col min="69" max="16384" width="9.12222222222222" style="82"/>
  </cols>
  <sheetData>
    <row r="1" ht="36" customHeight="1" spans="1:68">
      <c r="A1" s="83" t="s">
        <v>176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 t="s">
        <v>176</v>
      </c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 t="s">
        <v>176</v>
      </c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</row>
    <row r="2" ht="28.5" customHeight="1" spans="1:68">
      <c r="A2" s="84" t="str">
        <f>(部门基本情况表!A2)</f>
        <v>编报单位：万荣县发展和改革局</v>
      </c>
      <c r="B2" s="84"/>
      <c r="C2" s="84"/>
      <c r="G2" s="85"/>
      <c r="R2" s="85" t="s">
        <v>24</v>
      </c>
      <c r="S2" s="107" t="str">
        <f>部门基本情况表!A2</f>
        <v>编报单位：万荣县发展和改革局</v>
      </c>
      <c r="T2" s="107"/>
      <c r="U2" s="107"/>
      <c r="V2" s="107"/>
      <c r="W2" s="107"/>
      <c r="X2" s="107"/>
      <c r="AP2" s="113" t="s">
        <v>24</v>
      </c>
      <c r="AQ2" s="113"/>
      <c r="AR2" s="114" t="str">
        <f>部门基本情况表!A2</f>
        <v>编报单位：万荣县发展和改革局</v>
      </c>
      <c r="AS2" s="115"/>
      <c r="AT2" s="115"/>
      <c r="AU2" s="115"/>
      <c r="AV2" s="115"/>
      <c r="AW2" s="115"/>
      <c r="AX2" s="115"/>
      <c r="AY2" s="115"/>
      <c r="BM2" s="121"/>
      <c r="BN2" s="113" t="s">
        <v>24</v>
      </c>
      <c r="BO2" s="113"/>
      <c r="BP2" s="113"/>
    </row>
    <row r="3" s="78" customFormat="1" ht="41.25" customHeight="1" spans="1:68">
      <c r="A3" s="86" t="s">
        <v>27</v>
      </c>
      <c r="B3" s="86"/>
      <c r="C3" s="86"/>
      <c r="D3" s="87" t="s">
        <v>105</v>
      </c>
      <c r="E3" s="87" t="s">
        <v>106</v>
      </c>
      <c r="F3" s="87" t="s">
        <v>107</v>
      </c>
      <c r="G3" s="88" t="s">
        <v>177</v>
      </c>
      <c r="H3" s="88" t="s">
        <v>178</v>
      </c>
      <c r="I3" s="104" t="s">
        <v>179</v>
      </c>
      <c r="J3" s="105"/>
      <c r="K3" s="105"/>
      <c r="L3" s="105"/>
      <c r="M3" s="104" t="s">
        <v>180</v>
      </c>
      <c r="N3" s="105"/>
      <c r="O3" s="105"/>
      <c r="P3" s="106"/>
      <c r="Q3" s="98" t="s">
        <v>86</v>
      </c>
      <c r="R3" s="98" t="s">
        <v>181</v>
      </c>
      <c r="S3" s="108" t="s">
        <v>182</v>
      </c>
      <c r="T3" s="86" t="s">
        <v>183</v>
      </c>
      <c r="U3" s="86"/>
      <c r="V3" s="86"/>
      <c r="W3" s="86"/>
      <c r="X3" s="86"/>
      <c r="Y3" s="86"/>
      <c r="Z3" s="86"/>
      <c r="AA3" s="86"/>
      <c r="AB3" s="109" t="s">
        <v>183</v>
      </c>
      <c r="AC3" s="110"/>
      <c r="AD3" s="110"/>
      <c r="AE3" s="110"/>
      <c r="AF3" s="111"/>
      <c r="AG3" s="86" t="s">
        <v>184</v>
      </c>
      <c r="AH3" s="86" t="s">
        <v>185</v>
      </c>
      <c r="AI3" s="112" t="s">
        <v>186</v>
      </c>
      <c r="AJ3" s="110"/>
      <c r="AK3" s="111"/>
      <c r="AL3" s="86" t="s">
        <v>187</v>
      </c>
      <c r="AM3" s="86"/>
      <c r="AN3" s="86" t="s">
        <v>188</v>
      </c>
      <c r="AO3" s="86" t="s">
        <v>189</v>
      </c>
      <c r="AP3" s="86" t="s">
        <v>190</v>
      </c>
      <c r="AQ3" s="86" t="s">
        <v>191</v>
      </c>
      <c r="AR3" s="88" t="s">
        <v>192</v>
      </c>
      <c r="AS3" s="86" t="s">
        <v>193</v>
      </c>
      <c r="AT3" s="86"/>
      <c r="AU3" s="86"/>
      <c r="AV3" s="86" t="s">
        <v>194</v>
      </c>
      <c r="AW3" s="116" t="s">
        <v>195</v>
      </c>
      <c r="AX3" s="117" t="s">
        <v>196</v>
      </c>
      <c r="AY3" s="117"/>
      <c r="AZ3" s="86" t="s">
        <v>197</v>
      </c>
      <c r="BA3" s="88" t="s">
        <v>198</v>
      </c>
      <c r="BB3" s="117" t="s">
        <v>199</v>
      </c>
      <c r="BC3" s="117" t="s">
        <v>200</v>
      </c>
      <c r="BD3" s="118" t="s">
        <v>201</v>
      </c>
      <c r="BE3" s="119"/>
      <c r="BF3" s="119"/>
      <c r="BG3" s="120"/>
      <c r="BH3" s="86" t="s">
        <v>202</v>
      </c>
      <c r="BI3" s="86"/>
      <c r="BJ3" s="86"/>
      <c r="BK3" s="120" t="s">
        <v>203</v>
      </c>
      <c r="BL3" s="117" t="s">
        <v>204</v>
      </c>
      <c r="BM3" s="117"/>
      <c r="BN3" s="122" t="s">
        <v>205</v>
      </c>
      <c r="BO3" s="123"/>
      <c r="BP3" s="88" t="s">
        <v>206</v>
      </c>
    </row>
    <row r="4" s="79" customFormat="1" ht="42" customHeight="1" spans="1:80">
      <c r="A4" s="89" t="s">
        <v>71</v>
      </c>
      <c r="B4" s="90" t="s">
        <v>72</v>
      </c>
      <c r="C4" s="90" t="s">
        <v>207</v>
      </c>
      <c r="D4" s="87"/>
      <c r="E4" s="87"/>
      <c r="F4" s="87"/>
      <c r="G4" s="88" t="s">
        <v>208</v>
      </c>
      <c r="H4" s="88" t="s">
        <v>209</v>
      </c>
      <c r="I4" s="98" t="s">
        <v>210</v>
      </c>
      <c r="J4" s="98" t="s">
        <v>211</v>
      </c>
      <c r="K4" s="98" t="s">
        <v>212</v>
      </c>
      <c r="L4" s="98" t="s">
        <v>213</v>
      </c>
      <c r="M4" s="98" t="s">
        <v>214</v>
      </c>
      <c r="N4" s="98" t="s">
        <v>215</v>
      </c>
      <c r="O4" s="98" t="s">
        <v>216</v>
      </c>
      <c r="P4" s="98" t="s">
        <v>217</v>
      </c>
      <c r="Q4" s="98" t="s">
        <v>86</v>
      </c>
      <c r="R4" s="98" t="s">
        <v>181</v>
      </c>
      <c r="S4" s="88" t="s">
        <v>218</v>
      </c>
      <c r="T4" s="98" t="s">
        <v>219</v>
      </c>
      <c r="U4" s="98" t="s">
        <v>220</v>
      </c>
      <c r="V4" s="98" t="s">
        <v>221</v>
      </c>
      <c r="W4" s="98" t="s">
        <v>222</v>
      </c>
      <c r="X4" s="98" t="s">
        <v>223</v>
      </c>
      <c r="Y4" s="98" t="s">
        <v>224</v>
      </c>
      <c r="Z4" s="98" t="s">
        <v>225</v>
      </c>
      <c r="AA4" s="98" t="s">
        <v>226</v>
      </c>
      <c r="AB4" s="98" t="s">
        <v>227</v>
      </c>
      <c r="AC4" s="98" t="s">
        <v>228</v>
      </c>
      <c r="AD4" s="98" t="s">
        <v>229</v>
      </c>
      <c r="AE4" s="98" t="s">
        <v>230</v>
      </c>
      <c r="AF4" s="98" t="s">
        <v>231</v>
      </c>
      <c r="AG4" s="98" t="s">
        <v>184</v>
      </c>
      <c r="AH4" s="98" t="s">
        <v>185</v>
      </c>
      <c r="AI4" s="98" t="s">
        <v>232</v>
      </c>
      <c r="AJ4" s="98" t="s">
        <v>233</v>
      </c>
      <c r="AK4" s="98" t="s">
        <v>234</v>
      </c>
      <c r="AL4" s="98" t="s">
        <v>235</v>
      </c>
      <c r="AM4" s="98" t="s">
        <v>187</v>
      </c>
      <c r="AN4" s="98" t="s">
        <v>188</v>
      </c>
      <c r="AO4" s="98" t="s">
        <v>189</v>
      </c>
      <c r="AP4" s="98" t="s">
        <v>190</v>
      </c>
      <c r="AQ4" s="86" t="s">
        <v>191</v>
      </c>
      <c r="AR4" s="88" t="s">
        <v>192</v>
      </c>
      <c r="AS4" s="98" t="s">
        <v>236</v>
      </c>
      <c r="AT4" s="98" t="s">
        <v>237</v>
      </c>
      <c r="AU4" s="98" t="s">
        <v>238</v>
      </c>
      <c r="AV4" s="98" t="s">
        <v>194</v>
      </c>
      <c r="AW4" s="116" t="s">
        <v>195</v>
      </c>
      <c r="AX4" s="117" t="s">
        <v>239</v>
      </c>
      <c r="AY4" s="117" t="s">
        <v>240</v>
      </c>
      <c r="AZ4" s="98" t="s">
        <v>197</v>
      </c>
      <c r="BA4" s="88" t="s">
        <v>241</v>
      </c>
      <c r="BB4" s="117" t="s">
        <v>199</v>
      </c>
      <c r="BC4" s="117" t="s">
        <v>200</v>
      </c>
      <c r="BD4" s="117" t="s">
        <v>242</v>
      </c>
      <c r="BE4" s="117" t="s">
        <v>243</v>
      </c>
      <c r="BF4" s="117" t="s">
        <v>244</v>
      </c>
      <c r="BG4" s="117" t="s">
        <v>245</v>
      </c>
      <c r="BH4" s="98" t="s">
        <v>246</v>
      </c>
      <c r="BI4" s="86" t="s">
        <v>247</v>
      </c>
      <c r="BJ4" s="86" t="s">
        <v>248</v>
      </c>
      <c r="BK4" s="120" t="s">
        <v>203</v>
      </c>
      <c r="BL4" s="120" t="s">
        <v>249</v>
      </c>
      <c r="BM4" s="117" t="s">
        <v>250</v>
      </c>
      <c r="BN4" s="88" t="s">
        <v>251</v>
      </c>
      <c r="BO4" s="88" t="s">
        <v>252</v>
      </c>
      <c r="BP4" s="88" t="s">
        <v>206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</row>
    <row r="5" s="80" customFormat="1" ht="31.5" customHeight="1" spans="1:68">
      <c r="A5" s="91"/>
      <c r="B5" s="91"/>
      <c r="C5" s="92" t="s">
        <v>124</v>
      </c>
      <c r="D5" s="93">
        <f>SUM(E5:F5)</f>
        <v>17510866</v>
      </c>
      <c r="E5" s="94">
        <f>SUM('一般公共预算财政拨款基本支出经济分类表（七）'!B4)</f>
        <v>5860566</v>
      </c>
      <c r="F5" s="94">
        <f>SUM(F6:F26)</f>
        <v>11650300</v>
      </c>
      <c r="G5" s="95">
        <f t="shared" ref="G5:G18" si="0">SUM(H5+S5+AR5+BA5+BN5+BO5+BP5)</f>
        <v>15630866</v>
      </c>
      <c r="H5" s="95">
        <f t="shared" ref="H5:H26" si="1">SUM(I5:R5)</f>
        <v>5540875</v>
      </c>
      <c r="I5" s="95">
        <f t="shared" ref="I5:R5" si="2">SUM(I6:I25)</f>
        <v>2309448</v>
      </c>
      <c r="J5" s="95">
        <f t="shared" si="2"/>
        <v>614024</v>
      </c>
      <c r="K5" s="95">
        <f t="shared" si="2"/>
        <v>982680</v>
      </c>
      <c r="L5" s="95">
        <f t="shared" si="2"/>
        <v>234025</v>
      </c>
      <c r="M5" s="95">
        <f t="shared" si="2"/>
        <v>609323</v>
      </c>
      <c r="N5" s="95">
        <f t="shared" si="2"/>
        <v>79000</v>
      </c>
      <c r="O5" s="95">
        <f t="shared" si="2"/>
        <v>247537</v>
      </c>
      <c r="P5" s="95">
        <f t="shared" si="2"/>
        <v>22853</v>
      </c>
      <c r="Q5" s="95">
        <f t="shared" si="2"/>
        <v>441985</v>
      </c>
      <c r="R5" s="95">
        <f t="shared" si="2"/>
        <v>0</v>
      </c>
      <c r="S5" s="95">
        <f t="shared" ref="S5" si="3">SUM(T5:AP5)</f>
        <v>4264191</v>
      </c>
      <c r="T5" s="95">
        <f t="shared" ref="T5:AE5" si="4">SUM(T6:T25)</f>
        <v>210895</v>
      </c>
      <c r="U5" s="95">
        <f t="shared" si="4"/>
        <v>144495</v>
      </c>
      <c r="V5" s="95">
        <f t="shared" si="4"/>
        <v>3000</v>
      </c>
      <c r="W5" s="95">
        <f t="shared" si="4"/>
        <v>500</v>
      </c>
      <c r="X5" s="95">
        <f t="shared" si="4"/>
        <v>3000</v>
      </c>
      <c r="Y5" s="95">
        <f t="shared" si="4"/>
        <v>5000</v>
      </c>
      <c r="Z5" s="95">
        <f t="shared" si="4"/>
        <v>0</v>
      </c>
      <c r="AA5" s="95">
        <f t="shared" si="4"/>
        <v>118450</v>
      </c>
      <c r="AB5" s="95">
        <f t="shared" si="4"/>
        <v>0</v>
      </c>
      <c r="AC5" s="95">
        <f t="shared" si="4"/>
        <v>0</v>
      </c>
      <c r="AD5" s="95">
        <f t="shared" si="4"/>
        <v>35559</v>
      </c>
      <c r="AE5" s="95">
        <f t="shared" si="4"/>
        <v>29632</v>
      </c>
      <c r="AF5" s="95">
        <f t="shared" ref="AF5:AQ5" si="5">SUM(AF6:AF25)</f>
        <v>108000</v>
      </c>
      <c r="AG5" s="95">
        <f t="shared" si="5"/>
        <v>50000</v>
      </c>
      <c r="AH5" s="95">
        <f t="shared" si="5"/>
        <v>15000</v>
      </c>
      <c r="AI5" s="95">
        <f t="shared" si="5"/>
        <v>0</v>
      </c>
      <c r="AJ5" s="95">
        <f t="shared" si="5"/>
        <v>0</v>
      </c>
      <c r="AK5" s="95">
        <f t="shared" si="5"/>
        <v>0</v>
      </c>
      <c r="AL5" s="95">
        <f t="shared" si="5"/>
        <v>151000</v>
      </c>
      <c r="AM5" s="95">
        <f t="shared" si="5"/>
        <v>3354660</v>
      </c>
      <c r="AN5" s="95">
        <f t="shared" si="5"/>
        <v>15000</v>
      </c>
      <c r="AO5" s="95">
        <f t="shared" si="5"/>
        <v>0</v>
      </c>
      <c r="AP5" s="95">
        <f t="shared" si="5"/>
        <v>20000</v>
      </c>
      <c r="AQ5" s="95">
        <f t="shared" si="5"/>
        <v>30000</v>
      </c>
      <c r="AR5" s="95">
        <f t="shared" ref="AR5:AR26" si="6">SUM(AS5:AZ5)</f>
        <v>7000</v>
      </c>
      <c r="AS5" s="95">
        <f t="shared" ref="AS5:AZ5" si="7">SUM(AS6:AS25)</f>
        <v>7000</v>
      </c>
      <c r="AT5" s="95">
        <f t="shared" si="7"/>
        <v>0</v>
      </c>
      <c r="AU5" s="95">
        <f t="shared" si="7"/>
        <v>0</v>
      </c>
      <c r="AV5" s="95">
        <f t="shared" si="7"/>
        <v>0</v>
      </c>
      <c r="AW5" s="95">
        <f t="shared" si="7"/>
        <v>0</v>
      </c>
      <c r="AX5" s="95">
        <f t="shared" si="7"/>
        <v>0</v>
      </c>
      <c r="AY5" s="95">
        <f t="shared" si="7"/>
        <v>0</v>
      </c>
      <c r="AZ5" s="95">
        <f t="shared" si="7"/>
        <v>0</v>
      </c>
      <c r="BA5" s="95">
        <f t="shared" ref="BA5:BA26" si="8">SUM(BB5:BM5)</f>
        <v>1043100</v>
      </c>
      <c r="BB5" s="95">
        <f t="shared" ref="BB5:BP5" si="9">SUM(BB6:BB25)</f>
        <v>0</v>
      </c>
      <c r="BC5" s="95">
        <f t="shared" si="9"/>
        <v>0</v>
      </c>
      <c r="BD5" s="95">
        <f t="shared" si="9"/>
        <v>0</v>
      </c>
      <c r="BE5" s="95">
        <f t="shared" si="9"/>
        <v>0</v>
      </c>
      <c r="BF5" s="95">
        <f t="shared" si="9"/>
        <v>0</v>
      </c>
      <c r="BG5" s="95">
        <f t="shared" si="9"/>
        <v>0</v>
      </c>
      <c r="BH5" s="95">
        <f t="shared" si="9"/>
        <v>93100</v>
      </c>
      <c r="BI5" s="95">
        <f t="shared" si="9"/>
        <v>0</v>
      </c>
      <c r="BJ5" s="95">
        <f t="shared" si="9"/>
        <v>0</v>
      </c>
      <c r="BK5" s="95">
        <f t="shared" si="9"/>
        <v>950000</v>
      </c>
      <c r="BL5" s="95">
        <f t="shared" si="9"/>
        <v>0</v>
      </c>
      <c r="BM5" s="95">
        <f t="shared" si="9"/>
        <v>0</v>
      </c>
      <c r="BN5" s="95">
        <f t="shared" si="9"/>
        <v>1715700</v>
      </c>
      <c r="BO5" s="95">
        <f t="shared" si="9"/>
        <v>3060000</v>
      </c>
      <c r="BP5" s="95">
        <f t="shared" si="9"/>
        <v>0</v>
      </c>
    </row>
    <row r="6" s="80" customFormat="1" ht="31.5" customHeight="1" spans="1:68">
      <c r="A6" s="96" t="s">
        <v>75</v>
      </c>
      <c r="B6" s="96" t="s">
        <v>76</v>
      </c>
      <c r="C6" s="97" t="s">
        <v>106</v>
      </c>
      <c r="D6" s="94">
        <f t="shared" ref="D6:D26" si="10">SUM(E6:F6)</f>
        <v>4459868</v>
      </c>
      <c r="E6" s="94">
        <f>SUM(E5-E7-E8-E9-E10-E11)</f>
        <v>4459868</v>
      </c>
      <c r="F6" s="94"/>
      <c r="G6" s="95">
        <f t="shared" si="0"/>
        <v>4459868</v>
      </c>
      <c r="H6" s="95">
        <f t="shared" si="1"/>
        <v>4140177</v>
      </c>
      <c r="I6" s="95">
        <f>SUM('一般公共预算财政拨款基本支出经济分类表（七）'!B6)</f>
        <v>2309448</v>
      </c>
      <c r="J6" s="95">
        <f>SUM('一般公共预算财政拨款基本支出经济分类表（七）'!B7)</f>
        <v>614024</v>
      </c>
      <c r="K6" s="95">
        <f>SUM('一般公共预算财政拨款基本支出经济分类表（七）'!B8)</f>
        <v>982680</v>
      </c>
      <c r="L6" s="95">
        <f>SUM('一般公共预算财政拨款基本支出经济分类表（七）'!B9)</f>
        <v>234025</v>
      </c>
      <c r="M6" s="95"/>
      <c r="N6" s="95"/>
      <c r="O6" s="95"/>
      <c r="P6" s="95"/>
      <c r="Q6" s="95"/>
      <c r="R6" s="95">
        <f>SUM('一般公共预算财政拨款基本支出经济分类表（七）'!B15,'一般公共预算财政拨款基本支出经济分类表（七）'!D22)</f>
        <v>0</v>
      </c>
      <c r="S6" s="95">
        <f t="shared" ref="S6:S26" si="11">SUM(T6:AQ6)</f>
        <v>319691</v>
      </c>
      <c r="T6" s="95">
        <f>SUM('一般公共预算财政拨款基本支出经济分类表（七）'!D7)</f>
        <v>23000</v>
      </c>
      <c r="U6" s="95">
        <f>SUM('一般公共预算财政拨款基本支出经济分类表（七）'!D8)</f>
        <v>23000</v>
      </c>
      <c r="V6" s="95">
        <f>SUM('一般公共预算财政拨款基本支出经济分类表（七）'!D9)</f>
        <v>3000</v>
      </c>
      <c r="W6" s="95">
        <f>SUM('一般公共预算财政拨款基本支出经济分类表（七）'!D27)</f>
        <v>500</v>
      </c>
      <c r="X6" s="95">
        <f>SUM('一般公共预算财政拨款基本支出经济分类表（七）'!D28)</f>
        <v>3000</v>
      </c>
      <c r="Y6" s="95">
        <f>SUM('一般公共预算财政拨款基本支出经济分类表（七）'!D29)</f>
        <v>5000</v>
      </c>
      <c r="Z6" s="95">
        <f>SUM('一般公共预算财政拨款基本支出经济分类表（七）'!D30)</f>
        <v>0</v>
      </c>
      <c r="AA6" s="95">
        <f>SUM('一般公共预算财政拨款基本支出经济分类表（七）'!D10)</f>
        <v>40000</v>
      </c>
      <c r="AB6" s="95">
        <f>SUM('一般公共预算财政拨款基本支出经济分类表（七）'!D12)</f>
        <v>0</v>
      </c>
      <c r="AC6" s="95">
        <f>SUM('一般公共预算财政拨款基本支出经济分类表（七）'!C20)</f>
        <v>0</v>
      </c>
      <c r="AD6" s="95">
        <f>SUM('一般公共预算财政拨款基本支出经济分类表（七）'!D24)</f>
        <v>35559</v>
      </c>
      <c r="AE6" s="95">
        <f>SUM('一般公共预算财政拨款基本支出经济分类表（七）'!D25)</f>
        <v>29632</v>
      </c>
      <c r="AF6" s="95">
        <f>SUM('一般公共预算财政拨款基本支出经济分类表（七）'!D21)</f>
        <v>108000</v>
      </c>
      <c r="AG6" s="95">
        <f>SUM('一般公共预算财政拨款基本支出经济分类表（七）'!D13)</f>
        <v>0</v>
      </c>
      <c r="AH6" s="95">
        <f>SUM('一般公共预算财政拨款基本支出经济分类表（七）'!D14)</f>
        <v>0</v>
      </c>
      <c r="AI6" s="95">
        <f>SUM('一般公共预算财政拨款基本支出经济分类表（七）'!D16)</f>
        <v>0</v>
      </c>
      <c r="AJ6" s="95"/>
      <c r="AK6" s="95">
        <f>SUM('一般公共预算财政拨款基本支出经济分类表（七）'!D17)</f>
        <v>0</v>
      </c>
      <c r="AL6" s="95">
        <f>SUM('一般公共预算财政拨款基本支出经济分类表（七）'!D18)</f>
        <v>1000</v>
      </c>
      <c r="AM6" s="95">
        <f>SUM('一般公共预算财政拨款基本支出经济分类表（七）'!D19)</f>
        <v>48000</v>
      </c>
      <c r="AN6" s="95">
        <f>SUM('一般公共预算财政拨款基本支出经济分类表（七）'!D15)</f>
        <v>0</v>
      </c>
      <c r="AO6" s="95">
        <f>SUM('一般公共预算财政拨款基本支出经济分类表（七）'!D31)</f>
        <v>0</v>
      </c>
      <c r="AP6" s="95">
        <f>SUM('一般公共预算财政拨款基本支出经济分类表（七）'!D11)</f>
        <v>0</v>
      </c>
      <c r="AQ6" s="95">
        <f>SUM('一般公共预算财政拨款基本支出经济分类表（七）'!D22)</f>
        <v>0</v>
      </c>
      <c r="AR6" s="95">
        <f t="shared" si="6"/>
        <v>0</v>
      </c>
      <c r="AS6" s="95"/>
      <c r="AT6" s="95"/>
      <c r="AU6" s="95"/>
      <c r="AV6" s="95"/>
      <c r="AW6" s="95"/>
      <c r="AX6" s="95"/>
      <c r="AY6" s="95"/>
      <c r="AZ6" s="95">
        <f>SUM('一般公共预算财政拨款基本支出经济分类表（七）'!B21)</f>
        <v>0</v>
      </c>
      <c r="BA6" s="95">
        <f t="shared" si="8"/>
        <v>0</v>
      </c>
      <c r="BB6" s="95"/>
      <c r="BC6" s="95"/>
      <c r="BD6" s="95"/>
      <c r="BE6" s="95"/>
      <c r="BF6" s="95"/>
      <c r="BG6" s="95"/>
      <c r="BH6" s="95">
        <f>SUM('一般公共预算财政拨款基本支出经济分类表（七）'!B23)</f>
        <v>0</v>
      </c>
      <c r="BI6" s="95">
        <f>SUM('一般公共预算财政拨款基本支出经济分类表（七）'!B24)</f>
        <v>0</v>
      </c>
      <c r="BJ6" s="95">
        <f>SUM('一般公共预算财政拨款基本支出经济分类表（七）'!B25)</f>
        <v>0</v>
      </c>
      <c r="BK6" s="95"/>
      <c r="BL6" s="95"/>
      <c r="BM6" s="95"/>
      <c r="BN6" s="95"/>
      <c r="BO6" s="95"/>
      <c r="BP6" s="95"/>
    </row>
    <row r="7" s="80" customFormat="1" ht="31.5" customHeight="1" spans="1:68">
      <c r="A7" s="96" t="s">
        <v>77</v>
      </c>
      <c r="B7" s="96" t="s">
        <v>78</v>
      </c>
      <c r="C7" s="98" t="s">
        <v>253</v>
      </c>
      <c r="D7" s="94">
        <f t="shared" si="10"/>
        <v>609323</v>
      </c>
      <c r="E7" s="94">
        <f t="shared" ref="E7:E11" si="12">SUM(G7)</f>
        <v>609323</v>
      </c>
      <c r="F7" s="94"/>
      <c r="G7" s="95">
        <f t="shared" si="0"/>
        <v>609323</v>
      </c>
      <c r="H7" s="95">
        <f t="shared" si="1"/>
        <v>609323</v>
      </c>
      <c r="I7" s="95"/>
      <c r="J7" s="95"/>
      <c r="K7" s="95"/>
      <c r="L7" s="95"/>
      <c r="M7" s="95">
        <f>SUM('一般公共预算财政拨款基本支出经济分类表（七）'!B10)</f>
        <v>609323</v>
      </c>
      <c r="N7" s="95"/>
      <c r="O7" s="95"/>
      <c r="P7" s="95"/>
      <c r="Q7" s="95"/>
      <c r="R7" s="95"/>
      <c r="S7" s="95">
        <f t="shared" si="11"/>
        <v>0</v>
      </c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>
        <f t="shared" si="6"/>
        <v>0</v>
      </c>
      <c r="AS7" s="95"/>
      <c r="AT7" s="95"/>
      <c r="AU7" s="95"/>
      <c r="AV7" s="95"/>
      <c r="AW7" s="95"/>
      <c r="AX7" s="95"/>
      <c r="AY7" s="95"/>
      <c r="AZ7" s="95"/>
      <c r="BA7" s="95">
        <f t="shared" si="8"/>
        <v>0</v>
      </c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</row>
    <row r="8" s="80" customFormat="1" ht="31.5" customHeight="1" spans="1:68">
      <c r="A8" s="97" t="s">
        <v>254</v>
      </c>
      <c r="B8" s="97" t="s">
        <v>80</v>
      </c>
      <c r="C8" s="97" t="s">
        <v>215</v>
      </c>
      <c r="D8" s="94">
        <f t="shared" si="10"/>
        <v>79000</v>
      </c>
      <c r="E8" s="94">
        <f t="shared" si="12"/>
        <v>79000</v>
      </c>
      <c r="F8" s="94"/>
      <c r="G8" s="95">
        <f t="shared" si="0"/>
        <v>79000</v>
      </c>
      <c r="H8" s="95">
        <f t="shared" si="1"/>
        <v>79000</v>
      </c>
      <c r="I8" s="95"/>
      <c r="J8" s="95"/>
      <c r="K8" s="95"/>
      <c r="L8" s="95"/>
      <c r="M8" s="95"/>
      <c r="N8" s="95">
        <f>SUM('一般公共预算财政拨款基本支出经济分类表（七）'!B12)</f>
        <v>79000</v>
      </c>
      <c r="O8" s="95"/>
      <c r="P8" s="95"/>
      <c r="Q8" s="95"/>
      <c r="R8" s="95"/>
      <c r="S8" s="95">
        <f t="shared" si="11"/>
        <v>0</v>
      </c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>
        <f t="shared" si="6"/>
        <v>0</v>
      </c>
      <c r="AS8" s="95"/>
      <c r="AT8" s="95"/>
      <c r="AU8" s="95"/>
      <c r="AV8" s="95"/>
      <c r="AW8" s="95"/>
      <c r="AX8" s="95"/>
      <c r="AY8" s="95"/>
      <c r="AZ8" s="95"/>
      <c r="BA8" s="95">
        <f t="shared" si="8"/>
        <v>0</v>
      </c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</row>
    <row r="9" s="80" customFormat="1" ht="31.5" customHeight="1" spans="1:68">
      <c r="A9" s="96" t="s">
        <v>81</v>
      </c>
      <c r="B9" s="96" t="s">
        <v>82</v>
      </c>
      <c r="C9" s="97" t="s">
        <v>255</v>
      </c>
      <c r="D9" s="94">
        <f t="shared" si="10"/>
        <v>22853</v>
      </c>
      <c r="E9" s="94">
        <f t="shared" si="12"/>
        <v>22853</v>
      </c>
      <c r="F9" s="94"/>
      <c r="G9" s="95">
        <f t="shared" si="0"/>
        <v>22853</v>
      </c>
      <c r="H9" s="95">
        <f t="shared" si="1"/>
        <v>22853</v>
      </c>
      <c r="I9" s="95"/>
      <c r="J9" s="95"/>
      <c r="K9" s="95"/>
      <c r="L9" s="95"/>
      <c r="M9" s="95"/>
      <c r="N9" s="95"/>
      <c r="O9" s="95"/>
      <c r="P9" s="95">
        <f>SUM('一般公共预算财政拨款基本支出经济分类表（七）'!B13)</f>
        <v>22853</v>
      </c>
      <c r="Q9" s="95"/>
      <c r="R9" s="95"/>
      <c r="S9" s="95">
        <f t="shared" si="11"/>
        <v>0</v>
      </c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>
        <f t="shared" si="6"/>
        <v>0</v>
      </c>
      <c r="AS9" s="95"/>
      <c r="AT9" s="95"/>
      <c r="AU9" s="95"/>
      <c r="AV9" s="95"/>
      <c r="AW9" s="95"/>
      <c r="AX9" s="95"/>
      <c r="AY9" s="95"/>
      <c r="AZ9" s="95"/>
      <c r="BA9" s="95">
        <f t="shared" si="8"/>
        <v>0</v>
      </c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</row>
    <row r="10" s="80" customFormat="1" ht="31.5" customHeight="1" spans="1:68">
      <c r="A10" s="96" t="s">
        <v>83</v>
      </c>
      <c r="B10" s="96" t="s">
        <v>84</v>
      </c>
      <c r="C10" s="98" t="s">
        <v>216</v>
      </c>
      <c r="D10" s="94">
        <f t="shared" si="10"/>
        <v>247537</v>
      </c>
      <c r="E10" s="94">
        <f t="shared" si="12"/>
        <v>247537</v>
      </c>
      <c r="F10" s="94"/>
      <c r="G10" s="95">
        <f t="shared" si="0"/>
        <v>247537</v>
      </c>
      <c r="H10" s="95">
        <f t="shared" si="1"/>
        <v>247537</v>
      </c>
      <c r="I10" s="95"/>
      <c r="J10" s="95"/>
      <c r="K10" s="95"/>
      <c r="L10" s="95"/>
      <c r="M10" s="95"/>
      <c r="N10" s="95"/>
      <c r="O10" s="95">
        <f>SUM('一般公共预算财政拨款基本支出经济分类表（七）'!B11)</f>
        <v>247537</v>
      </c>
      <c r="P10" s="95"/>
      <c r="Q10" s="95"/>
      <c r="R10" s="95"/>
      <c r="S10" s="95">
        <f t="shared" si="11"/>
        <v>0</v>
      </c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>
        <f t="shared" si="6"/>
        <v>0</v>
      </c>
      <c r="AS10" s="95"/>
      <c r="AT10" s="95"/>
      <c r="AU10" s="95"/>
      <c r="AV10" s="95"/>
      <c r="AW10" s="95"/>
      <c r="AX10" s="95"/>
      <c r="AY10" s="95"/>
      <c r="AZ10" s="95"/>
      <c r="BA10" s="95">
        <f t="shared" si="8"/>
        <v>0</v>
      </c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</row>
    <row r="11" s="80" customFormat="1" ht="31.5" customHeight="1" spans="1:68">
      <c r="A11" s="96" t="s">
        <v>85</v>
      </c>
      <c r="B11" s="96" t="s">
        <v>86</v>
      </c>
      <c r="C11" s="96" t="s">
        <v>86</v>
      </c>
      <c r="D11" s="94">
        <f t="shared" si="10"/>
        <v>441985</v>
      </c>
      <c r="E11" s="94">
        <f t="shared" si="12"/>
        <v>441985</v>
      </c>
      <c r="F11" s="94"/>
      <c r="G11" s="95">
        <f t="shared" si="0"/>
        <v>441985</v>
      </c>
      <c r="H11" s="95">
        <f t="shared" si="1"/>
        <v>441985</v>
      </c>
      <c r="I11" s="95"/>
      <c r="J11" s="95"/>
      <c r="K11" s="95"/>
      <c r="L11" s="95"/>
      <c r="M11" s="95"/>
      <c r="N11" s="95"/>
      <c r="O11" s="95"/>
      <c r="P11" s="95"/>
      <c r="Q11" s="95">
        <f>SUM('一般公共预算财政拨款基本支出经济分类表（七）'!B14)</f>
        <v>441985</v>
      </c>
      <c r="R11" s="95"/>
      <c r="S11" s="95">
        <f t="shared" si="11"/>
        <v>0</v>
      </c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>
        <f t="shared" si="6"/>
        <v>0</v>
      </c>
      <c r="AS11" s="95"/>
      <c r="AT11" s="95"/>
      <c r="AU11" s="95"/>
      <c r="AV11" s="95"/>
      <c r="AW11" s="95"/>
      <c r="AX11" s="95"/>
      <c r="AY11" s="95"/>
      <c r="AZ11" s="95"/>
      <c r="BA11" s="95">
        <f t="shared" si="8"/>
        <v>0</v>
      </c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</row>
    <row r="12" s="80" customFormat="1" ht="31.5" customHeight="1" spans="1:68">
      <c r="A12" s="99">
        <v>2080899</v>
      </c>
      <c r="B12" s="99" t="s">
        <v>87</v>
      </c>
      <c r="C12" s="99" t="s">
        <v>256</v>
      </c>
      <c r="D12" s="94">
        <f t="shared" si="10"/>
        <v>7000</v>
      </c>
      <c r="E12" s="94"/>
      <c r="F12" s="94">
        <f t="shared" ref="F12:F16" si="13">SUM(G12)</f>
        <v>7000</v>
      </c>
      <c r="G12" s="95">
        <f t="shared" si="0"/>
        <v>7000</v>
      </c>
      <c r="H12" s="95">
        <f t="shared" si="1"/>
        <v>0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>
        <f t="shared" si="11"/>
        <v>0</v>
      </c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>
        <f t="shared" si="6"/>
        <v>7000</v>
      </c>
      <c r="AS12" s="95">
        <v>7000</v>
      </c>
      <c r="AT12" s="95"/>
      <c r="AU12" s="95"/>
      <c r="AV12" s="95"/>
      <c r="AW12" s="95"/>
      <c r="AX12" s="95"/>
      <c r="AY12" s="95"/>
      <c r="AZ12" s="95"/>
      <c r="BA12" s="95">
        <f t="shared" si="8"/>
        <v>0</v>
      </c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</row>
    <row r="13" s="80" customFormat="1" ht="31.5" customHeight="1" spans="1:68">
      <c r="A13" s="96" t="s">
        <v>88</v>
      </c>
      <c r="B13" s="96" t="s">
        <v>89</v>
      </c>
      <c r="C13" s="96" t="s">
        <v>257</v>
      </c>
      <c r="D13" s="94">
        <f t="shared" si="10"/>
        <v>520000</v>
      </c>
      <c r="E13" s="94"/>
      <c r="F13" s="94">
        <v>520000</v>
      </c>
      <c r="G13" s="95">
        <f t="shared" si="0"/>
        <v>520000</v>
      </c>
      <c r="H13" s="95">
        <f t="shared" si="1"/>
        <v>0</v>
      </c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>
        <f t="shared" si="11"/>
        <v>520000</v>
      </c>
      <c r="T13" s="95">
        <v>130000</v>
      </c>
      <c r="U13" s="95">
        <v>100000</v>
      </c>
      <c r="V13" s="95"/>
      <c r="W13" s="95"/>
      <c r="X13" s="95"/>
      <c r="Y13" s="95"/>
      <c r="Z13" s="95"/>
      <c r="AA13" s="95">
        <v>45000</v>
      </c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>
        <v>150000</v>
      </c>
      <c r="AM13" s="95">
        <v>50000</v>
      </c>
      <c r="AN13" s="95">
        <v>15000</v>
      </c>
      <c r="AO13" s="95"/>
      <c r="AP13" s="95"/>
      <c r="AQ13" s="95">
        <v>30000</v>
      </c>
      <c r="AR13" s="95">
        <f t="shared" si="6"/>
        <v>0</v>
      </c>
      <c r="AS13" s="95"/>
      <c r="AT13" s="95"/>
      <c r="AU13" s="95"/>
      <c r="AV13" s="95"/>
      <c r="AW13" s="95"/>
      <c r="AX13" s="95"/>
      <c r="AY13" s="95"/>
      <c r="AZ13" s="95"/>
      <c r="BA13" s="95">
        <f t="shared" si="8"/>
        <v>0</v>
      </c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</row>
    <row r="14" s="80" customFormat="1" ht="31.5" customHeight="1" spans="1:68">
      <c r="A14" s="96" t="s">
        <v>88</v>
      </c>
      <c r="B14" s="96" t="s">
        <v>89</v>
      </c>
      <c r="C14" s="97" t="s">
        <v>258</v>
      </c>
      <c r="D14" s="94">
        <f t="shared" si="10"/>
        <v>20000</v>
      </c>
      <c r="E14" s="94"/>
      <c r="F14" s="94">
        <f t="shared" ref="F14:F16" si="14">SUM(G14)</f>
        <v>20000</v>
      </c>
      <c r="G14" s="95">
        <f t="shared" si="0"/>
        <v>20000</v>
      </c>
      <c r="H14" s="95">
        <f t="shared" si="1"/>
        <v>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>
        <f t="shared" si="11"/>
        <v>20000</v>
      </c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>
        <v>20000</v>
      </c>
      <c r="AQ14" s="95"/>
      <c r="AR14" s="95">
        <f t="shared" si="6"/>
        <v>0</v>
      </c>
      <c r="AS14" s="95"/>
      <c r="AT14" s="95"/>
      <c r="AU14" s="95"/>
      <c r="AV14" s="95"/>
      <c r="AW14" s="95"/>
      <c r="AX14" s="95"/>
      <c r="AY14" s="95"/>
      <c r="AZ14" s="95"/>
      <c r="BA14" s="95">
        <f t="shared" si="8"/>
        <v>0</v>
      </c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</row>
    <row r="15" s="80" customFormat="1" ht="31.5" customHeight="1" spans="1:68">
      <c r="A15" s="96" t="s">
        <v>88</v>
      </c>
      <c r="B15" s="96" t="s">
        <v>89</v>
      </c>
      <c r="C15" s="96" t="s">
        <v>246</v>
      </c>
      <c r="D15" s="94">
        <f t="shared" si="10"/>
        <v>93100</v>
      </c>
      <c r="E15" s="94"/>
      <c r="F15" s="94">
        <f t="shared" si="14"/>
        <v>93100</v>
      </c>
      <c r="G15" s="95">
        <f t="shared" si="0"/>
        <v>93100</v>
      </c>
      <c r="H15" s="95">
        <f t="shared" si="1"/>
        <v>0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>
        <f t="shared" si="11"/>
        <v>0</v>
      </c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>
        <f t="shared" si="6"/>
        <v>0</v>
      </c>
      <c r="AS15" s="95"/>
      <c r="AT15" s="95"/>
      <c r="AU15" s="95"/>
      <c r="AV15" s="95"/>
      <c r="AW15" s="95"/>
      <c r="AX15" s="95"/>
      <c r="AY15" s="95"/>
      <c r="AZ15" s="95"/>
      <c r="BA15" s="95">
        <f t="shared" si="8"/>
        <v>93100</v>
      </c>
      <c r="BB15" s="95"/>
      <c r="BC15" s="95"/>
      <c r="BD15" s="95"/>
      <c r="BE15" s="95"/>
      <c r="BF15" s="95"/>
      <c r="BG15" s="95"/>
      <c r="BH15" s="95">
        <v>93100</v>
      </c>
      <c r="BI15" s="95"/>
      <c r="BJ15" s="95"/>
      <c r="BK15" s="95"/>
      <c r="BL15" s="95"/>
      <c r="BM15" s="95"/>
      <c r="BN15" s="95"/>
      <c r="BO15" s="95"/>
      <c r="BP15" s="95"/>
    </row>
    <row r="16" s="80" customFormat="1" ht="31.5" customHeight="1" spans="1:68">
      <c r="A16" s="97" t="s">
        <v>259</v>
      </c>
      <c r="B16" s="100" t="s">
        <v>90</v>
      </c>
      <c r="C16" s="97" t="s">
        <v>260</v>
      </c>
      <c r="D16" s="94">
        <f t="shared" si="10"/>
        <v>430000</v>
      </c>
      <c r="E16" s="94"/>
      <c r="F16" s="94">
        <f t="shared" si="14"/>
        <v>430000</v>
      </c>
      <c r="G16" s="95">
        <f t="shared" si="0"/>
        <v>430000</v>
      </c>
      <c r="H16" s="95">
        <f t="shared" si="1"/>
        <v>0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>
        <f t="shared" si="11"/>
        <v>0</v>
      </c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>
        <f t="shared" si="6"/>
        <v>0</v>
      </c>
      <c r="AS16" s="95"/>
      <c r="AT16" s="95"/>
      <c r="AU16" s="95"/>
      <c r="AV16" s="95"/>
      <c r="AW16" s="95"/>
      <c r="AX16" s="95"/>
      <c r="AY16" s="95"/>
      <c r="AZ16" s="95"/>
      <c r="BA16" s="95">
        <f t="shared" si="8"/>
        <v>0</v>
      </c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>
        <v>430000</v>
      </c>
      <c r="BO16" s="95"/>
      <c r="BP16" s="95"/>
    </row>
    <row r="17" s="80" customFormat="1" ht="31.5" customHeight="1" spans="1:68">
      <c r="A17" s="97" t="s">
        <v>88</v>
      </c>
      <c r="B17" s="97" t="s">
        <v>89</v>
      </c>
      <c r="C17" s="101" t="s">
        <v>261</v>
      </c>
      <c r="D17" s="94">
        <f t="shared" si="10"/>
        <v>50000</v>
      </c>
      <c r="E17" s="94"/>
      <c r="F17" s="94">
        <v>50000</v>
      </c>
      <c r="G17" s="95">
        <f t="shared" si="0"/>
        <v>50000</v>
      </c>
      <c r="H17" s="95">
        <f t="shared" si="1"/>
        <v>0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>
        <v>50000</v>
      </c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>
        <v>200000</v>
      </c>
      <c r="AN17" s="95"/>
      <c r="AO17" s="95"/>
      <c r="AP17" s="95"/>
      <c r="AQ17" s="95"/>
      <c r="AR17" s="95">
        <f t="shared" si="6"/>
        <v>0</v>
      </c>
      <c r="AS17" s="95"/>
      <c r="AT17" s="95"/>
      <c r="AU17" s="95"/>
      <c r="AV17" s="95"/>
      <c r="AW17" s="95"/>
      <c r="AX17" s="95"/>
      <c r="AY17" s="95"/>
      <c r="AZ17" s="95"/>
      <c r="BA17" s="95">
        <f t="shared" si="8"/>
        <v>0</v>
      </c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</row>
    <row r="18" s="81" customFormat="1" ht="31.5" customHeight="1" spans="1:68">
      <c r="A18" s="97" t="s">
        <v>91</v>
      </c>
      <c r="B18" s="97" t="s">
        <v>92</v>
      </c>
      <c r="C18" s="97" t="s">
        <v>262</v>
      </c>
      <c r="D18" s="94">
        <f t="shared" si="10"/>
        <v>1782900</v>
      </c>
      <c r="E18" s="94"/>
      <c r="F18" s="94">
        <v>1782900</v>
      </c>
      <c r="G18" s="102">
        <f t="shared" si="0"/>
        <v>1782900</v>
      </c>
      <c r="H18" s="102">
        <f t="shared" si="1"/>
        <v>0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>
        <f t="shared" si="11"/>
        <v>1782900</v>
      </c>
      <c r="T18" s="102">
        <v>40000</v>
      </c>
      <c r="U18" s="102">
        <v>5450</v>
      </c>
      <c r="V18" s="102"/>
      <c r="W18" s="102"/>
      <c r="X18" s="102"/>
      <c r="Y18" s="102"/>
      <c r="Z18" s="102"/>
      <c r="AA18" s="102">
        <v>27450</v>
      </c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>
        <v>1710000</v>
      </c>
      <c r="AN18" s="102"/>
      <c r="AO18" s="102"/>
      <c r="AP18" s="102"/>
      <c r="AQ18" s="102"/>
      <c r="AR18" s="102">
        <f t="shared" si="6"/>
        <v>0</v>
      </c>
      <c r="AS18" s="102"/>
      <c r="AT18" s="102"/>
      <c r="AU18" s="102"/>
      <c r="AV18" s="102"/>
      <c r="AW18" s="102"/>
      <c r="AX18" s="102"/>
      <c r="AY18" s="102"/>
      <c r="AZ18" s="102"/>
      <c r="BA18" s="102">
        <f t="shared" si="8"/>
        <v>0</v>
      </c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</row>
    <row r="19" s="81" customFormat="1" ht="31.5" customHeight="1" spans="1:68">
      <c r="A19" s="97" t="s">
        <v>91</v>
      </c>
      <c r="B19" s="97" t="s">
        <v>92</v>
      </c>
      <c r="C19" s="97" t="s">
        <v>263</v>
      </c>
      <c r="D19" s="94">
        <f t="shared" si="10"/>
        <v>1386600</v>
      </c>
      <c r="E19" s="94"/>
      <c r="F19" s="94">
        <f t="shared" ref="F19:F26" si="15">SUM(G19)</f>
        <v>1386600</v>
      </c>
      <c r="G19" s="95">
        <v>1386600</v>
      </c>
      <c r="H19" s="102">
        <f t="shared" si="1"/>
        <v>0</v>
      </c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>
        <f t="shared" si="11"/>
        <v>1386600</v>
      </c>
      <c r="T19" s="102">
        <v>17895</v>
      </c>
      <c r="U19" s="102">
        <v>16045</v>
      </c>
      <c r="V19" s="102"/>
      <c r="W19" s="102"/>
      <c r="X19" s="102"/>
      <c r="Y19" s="102"/>
      <c r="Z19" s="102"/>
      <c r="AA19" s="102">
        <v>6000</v>
      </c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>
        <v>1346660</v>
      </c>
      <c r="AN19" s="102"/>
      <c r="AO19" s="102"/>
      <c r="AP19" s="102"/>
      <c r="AQ19" s="102"/>
      <c r="AR19" s="102">
        <f t="shared" si="6"/>
        <v>0</v>
      </c>
      <c r="AS19" s="102"/>
      <c r="AT19" s="102"/>
      <c r="AU19" s="102"/>
      <c r="AV19" s="102"/>
      <c r="AW19" s="102"/>
      <c r="AX19" s="102"/>
      <c r="AY19" s="102"/>
      <c r="AZ19" s="102"/>
      <c r="BA19" s="102">
        <f t="shared" si="8"/>
        <v>0</v>
      </c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</row>
    <row r="20" s="80" customFormat="1" ht="31.5" customHeight="1" spans="1:68">
      <c r="A20" s="97" t="s">
        <v>93</v>
      </c>
      <c r="B20" s="97" t="s">
        <v>94</v>
      </c>
      <c r="C20" s="97" t="s">
        <v>264</v>
      </c>
      <c r="D20" s="94">
        <f t="shared" si="10"/>
        <v>950000</v>
      </c>
      <c r="E20" s="94"/>
      <c r="F20" s="94">
        <f t="shared" si="15"/>
        <v>950000</v>
      </c>
      <c r="G20" s="95">
        <f t="shared" ref="G20:G26" si="16">SUM(H20+S20+AR20+BA20+BN20+BO20+BP20)</f>
        <v>950000</v>
      </c>
      <c r="H20" s="95">
        <f t="shared" si="1"/>
        <v>0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>
        <f t="shared" si="11"/>
        <v>0</v>
      </c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>
        <f t="shared" si="6"/>
        <v>0</v>
      </c>
      <c r="AS20" s="95"/>
      <c r="AT20" s="95"/>
      <c r="AU20" s="95"/>
      <c r="AV20" s="95"/>
      <c r="AW20" s="95"/>
      <c r="AX20" s="95"/>
      <c r="AY20" s="95"/>
      <c r="AZ20" s="95"/>
      <c r="BA20" s="95">
        <f t="shared" si="8"/>
        <v>950000</v>
      </c>
      <c r="BB20" s="95"/>
      <c r="BC20" s="95"/>
      <c r="BD20" s="95"/>
      <c r="BE20" s="95"/>
      <c r="BF20" s="95"/>
      <c r="BG20" s="95"/>
      <c r="BH20" s="95"/>
      <c r="BI20" s="95"/>
      <c r="BJ20" s="95"/>
      <c r="BK20" s="95">
        <v>950000</v>
      </c>
      <c r="BL20" s="95"/>
      <c r="BM20" s="95"/>
      <c r="BN20" s="95"/>
      <c r="BO20" s="95"/>
      <c r="BP20" s="95"/>
    </row>
    <row r="21" s="80" customFormat="1" ht="31.5" customHeight="1" spans="1:68">
      <c r="A21" s="97" t="s">
        <v>95</v>
      </c>
      <c r="B21" s="97" t="s">
        <v>96</v>
      </c>
      <c r="C21" s="97" t="s">
        <v>96</v>
      </c>
      <c r="D21" s="94">
        <f t="shared" si="10"/>
        <v>2280000</v>
      </c>
      <c r="E21" s="94"/>
      <c r="F21" s="94">
        <f t="shared" si="15"/>
        <v>2280000</v>
      </c>
      <c r="G21" s="95">
        <f t="shared" si="16"/>
        <v>2280000</v>
      </c>
      <c r="H21" s="95">
        <f t="shared" si="1"/>
        <v>0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>
        <f t="shared" si="11"/>
        <v>0</v>
      </c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>
        <f t="shared" si="6"/>
        <v>0</v>
      </c>
      <c r="AS21" s="95"/>
      <c r="AT21" s="95"/>
      <c r="AU21" s="95"/>
      <c r="AV21" s="95"/>
      <c r="AW21" s="95"/>
      <c r="AX21" s="95"/>
      <c r="AY21" s="95"/>
      <c r="AZ21" s="95"/>
      <c r="BA21" s="95">
        <f t="shared" si="8"/>
        <v>0</v>
      </c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>
        <v>2280000</v>
      </c>
      <c r="BP21" s="95"/>
    </row>
    <row r="22" s="80" customFormat="1" ht="31.5" customHeight="1" spans="1:68">
      <c r="A22" s="97" t="s">
        <v>97</v>
      </c>
      <c r="B22" s="97" t="s">
        <v>98</v>
      </c>
      <c r="C22" s="97" t="s">
        <v>265</v>
      </c>
      <c r="D22" s="94">
        <f t="shared" si="10"/>
        <v>780000</v>
      </c>
      <c r="E22" s="94"/>
      <c r="F22" s="94">
        <f t="shared" si="15"/>
        <v>780000</v>
      </c>
      <c r="G22" s="95">
        <f t="shared" si="16"/>
        <v>780000</v>
      </c>
      <c r="H22" s="95">
        <f t="shared" si="1"/>
        <v>0</v>
      </c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>
        <f t="shared" si="11"/>
        <v>0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>
        <f t="shared" si="6"/>
        <v>0</v>
      </c>
      <c r="AS22" s="95"/>
      <c r="AT22" s="95"/>
      <c r="AU22" s="95"/>
      <c r="AV22" s="95"/>
      <c r="AW22" s="95"/>
      <c r="AX22" s="95"/>
      <c r="AY22" s="95"/>
      <c r="AZ22" s="95"/>
      <c r="BA22" s="95">
        <f t="shared" si="8"/>
        <v>0</v>
      </c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>
        <v>780000</v>
      </c>
      <c r="BP22" s="95"/>
    </row>
    <row r="23" s="80" customFormat="1" ht="31.5" customHeight="1" spans="1:68">
      <c r="A23" s="97" t="s">
        <v>99</v>
      </c>
      <c r="B23" s="97" t="s">
        <v>100</v>
      </c>
      <c r="C23" s="97" t="s">
        <v>266</v>
      </c>
      <c r="D23" s="94">
        <f t="shared" si="10"/>
        <v>1000000</v>
      </c>
      <c r="E23" s="94"/>
      <c r="F23" s="94">
        <f t="shared" si="15"/>
        <v>1000000</v>
      </c>
      <c r="G23" s="95">
        <f t="shared" si="16"/>
        <v>1000000</v>
      </c>
      <c r="H23" s="95">
        <f t="shared" si="1"/>
        <v>0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f t="shared" si="11"/>
        <v>0</v>
      </c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>
        <f t="shared" si="6"/>
        <v>0</v>
      </c>
      <c r="AS23" s="95"/>
      <c r="AT23" s="95"/>
      <c r="AU23" s="95"/>
      <c r="AV23" s="95"/>
      <c r="AW23" s="95"/>
      <c r="AX23" s="95"/>
      <c r="AY23" s="95"/>
      <c r="AZ23" s="95"/>
      <c r="BA23" s="95">
        <f t="shared" si="8"/>
        <v>0</v>
      </c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>
        <v>1000000</v>
      </c>
      <c r="BO23" s="95"/>
      <c r="BP23" s="95"/>
    </row>
    <row r="24" s="80" customFormat="1" ht="31.5" customHeight="1" spans="1:68">
      <c r="A24" s="97" t="s">
        <v>99</v>
      </c>
      <c r="B24" s="97" t="s">
        <v>100</v>
      </c>
      <c r="C24" s="97" t="s">
        <v>267</v>
      </c>
      <c r="D24" s="94">
        <f t="shared" si="10"/>
        <v>285700</v>
      </c>
      <c r="E24" s="94"/>
      <c r="F24" s="94">
        <f t="shared" si="15"/>
        <v>285700</v>
      </c>
      <c r="G24" s="95">
        <f t="shared" si="16"/>
        <v>285700</v>
      </c>
      <c r="H24" s="95">
        <f t="shared" si="1"/>
        <v>0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>
        <f t="shared" si="11"/>
        <v>0</v>
      </c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>
        <f t="shared" si="6"/>
        <v>0</v>
      </c>
      <c r="AS24" s="95"/>
      <c r="AT24" s="95"/>
      <c r="AU24" s="95"/>
      <c r="AV24" s="95"/>
      <c r="AW24" s="95"/>
      <c r="AX24" s="95"/>
      <c r="AY24" s="95"/>
      <c r="AZ24" s="95"/>
      <c r="BA24" s="95">
        <f t="shared" si="8"/>
        <v>0</v>
      </c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>
        <v>285700</v>
      </c>
      <c r="BO24" s="95"/>
      <c r="BP24" s="95"/>
    </row>
    <row r="25" s="80" customFormat="1" ht="31.5" customHeight="1" spans="1:68">
      <c r="A25" s="97" t="s">
        <v>88</v>
      </c>
      <c r="B25" s="97" t="s">
        <v>89</v>
      </c>
      <c r="C25" s="97" t="s">
        <v>268</v>
      </c>
      <c r="D25" s="94">
        <f t="shared" si="10"/>
        <v>65000</v>
      </c>
      <c r="E25" s="94"/>
      <c r="F25" s="94">
        <f t="shared" si="15"/>
        <v>65000</v>
      </c>
      <c r="G25" s="95">
        <f t="shared" si="16"/>
        <v>65000</v>
      </c>
      <c r="H25" s="95">
        <f t="shared" si="1"/>
        <v>0</v>
      </c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f t="shared" si="11"/>
        <v>65000</v>
      </c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>
        <v>50000</v>
      </c>
      <c r="AH25" s="95">
        <v>15000</v>
      </c>
      <c r="AI25" s="95"/>
      <c r="AJ25" s="95"/>
      <c r="AK25" s="95"/>
      <c r="AL25" s="95"/>
      <c r="AM25" s="95"/>
      <c r="AN25" s="95"/>
      <c r="AO25" s="95"/>
      <c r="AP25" s="95"/>
      <c r="AQ25" s="95"/>
      <c r="AR25" s="95">
        <f t="shared" si="6"/>
        <v>0</v>
      </c>
      <c r="AS25" s="95"/>
      <c r="AT25" s="95"/>
      <c r="AU25" s="95"/>
      <c r="AV25" s="95"/>
      <c r="AW25" s="95"/>
      <c r="AX25" s="95"/>
      <c r="AY25" s="95"/>
      <c r="AZ25" s="95"/>
      <c r="BA25" s="95">
        <f t="shared" si="8"/>
        <v>0</v>
      </c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</row>
    <row r="26" s="80" customFormat="1" ht="31.5" customHeight="1" spans="1:68">
      <c r="A26" s="97" t="s">
        <v>101</v>
      </c>
      <c r="B26" s="97" t="s">
        <v>102</v>
      </c>
      <c r="C26" s="97" t="s">
        <v>269</v>
      </c>
      <c r="D26" s="94">
        <f t="shared" si="10"/>
        <v>2000000</v>
      </c>
      <c r="E26" s="94"/>
      <c r="F26" s="94">
        <v>2000000</v>
      </c>
      <c r="G26" s="95">
        <v>2000000</v>
      </c>
      <c r="H26" s="95">
        <f t="shared" si="1"/>
        <v>0</v>
      </c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>
        <f t="shared" si="6"/>
        <v>0</v>
      </c>
      <c r="AS26" s="95"/>
      <c r="AT26" s="95"/>
      <c r="AU26" s="95"/>
      <c r="AV26" s="95"/>
      <c r="AW26" s="95"/>
      <c r="AX26" s="95"/>
      <c r="AY26" s="95"/>
      <c r="AZ26" s="95"/>
      <c r="BA26" s="95">
        <f t="shared" si="8"/>
        <v>0</v>
      </c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>
        <v>2000000</v>
      </c>
      <c r="BO26" s="95"/>
      <c r="BP26" s="95"/>
    </row>
    <row r="27" customHeight="1" spans="2:4">
      <c r="B27" s="103"/>
      <c r="C27" s="103"/>
      <c r="D27" s="103"/>
    </row>
    <row r="28" customHeight="1" spans="2:3">
      <c r="B28" s="103"/>
      <c r="C28" s="103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2017-04-07T08:05:00Z</dcterms:created>
  <cp:lastPrinted>2022-12-14T07:16:00Z</cp:lastPrinted>
  <dcterms:modified xsi:type="dcterms:W3CDTF">2025-02-28T08:45:14Z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8F5D24667AE340F591D331B8BFC69AC8</vt:lpwstr>
  </property>
</Properties>
</file>