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9" activeTab="1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8">'一般公共预算财政拨款基本及项目经济分类总表（八）'!$1:4</definedName>
    <definedName name="_xlnm.Print_Titles" localSheetId="6">'一般公共预算财政拨款支出表（六）'!$1:4</definedName>
    <definedName name="_xlnm.Print_Titles" localSheetId="13">'政府采购预算计划表（十三）'!$1:4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0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<sst xmlns="http://schemas.openxmlformats.org/spreadsheetml/2006/main" count="448" uniqueCount="314">
  <si>
    <t>2023年部门基本情况表</t>
  </si>
  <si>
    <t>编报单位：万荣县委机关事务服务中心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</si>
  <si>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</si>
  <si>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</si>
  <si>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</si>
  <si>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</si>
  <si>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</si>
  <si>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</si>
  <si>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</si>
  <si>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</si>
  <si>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</si>
  <si>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</si>
  <si>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</si>
  <si>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</si>
  <si>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</si>
  <si>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</si>
  <si>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</si>
  <si>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</si>
  <si>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</si>
  <si>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</si>
  <si>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</si>
  <si>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机关事务服务中心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</si>
  <si>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</si>
  <si>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</si>
  <si>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</si>
  <si>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</si>
  <si>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</si>
  <si>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</si>
  <si>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</si>
  <si>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</si>
  <si>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</si>
  <si>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</si>
  <si>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</si>
  <si>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</si>
  <si>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</si>
  <si>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</si>
  <si>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</si>
  <si>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</si>
  <si>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</si>
  <si>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</si>
  <si>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</si>
  <si>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</si>
  <si>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</si>
  <si>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</si>
  <si>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</si>
  <si>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</si>
  <si>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</si>
  <si>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</si>
  <si>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</si>
  <si>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</si>
  <si>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</si>
  <si>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</si>
  <si>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</si>
  <si>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</si>
  <si>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</si>
  <si>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</si>
  <si>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</si>
  <si>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</si>
  <si>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</si>
  <si>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</si>
  <si>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</si>
  <si>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</si>
  <si>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</si>
  <si>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</si>
  <si>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</si>
  <si>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</si>
  <si>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</si>
  <si>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</si>
  <si>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</si>
  <si>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</si>
  <si>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</si>
  <si>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</si>
  <si>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</si>
  <si>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</si>
  <si>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</si>
  <si>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</si>
  <si>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</si>
  <si>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</si>
  <si>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</si>
  <si>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</si>
  <si>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</si>
  <si>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</si>
  <si>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</si>
  <si>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</si>
  <si>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</si>
  <si>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</si>
  <si>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</si>
  <si>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</si>
  <si>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</si>
  <si>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</si>
  <si>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</si>
  <si>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</si>
  <si>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</si>
  <si>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</si>
  <si>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</si>
  <si>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</si>
  <si>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</si>
  <si>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</si>
  <si>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</si>
  <si>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</si>
  <si>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</si>
  <si>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</si>
  <si>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</si>
  <si>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</si>
  <si>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</si>
  <si>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</si>
  <si>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</si>
  <si>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</si>
  <si>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</si>
  <si>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</si>
  <si>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</si>
  <si>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</si>
  <si>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</si>
  <si>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</si>
  <si>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</si>
  <si>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</si>
  <si>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</si>
  <si>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</si>
  <si>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</si>
  <si>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</si>
  <si>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</si>
  <si>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</si>
  <si>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</si>
  <si>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</si>
  <si>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</si>
  <si>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</si>
  <si>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</si>
  <si>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</si>
  <si>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</si>
  <si>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</si>
  <si>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</si>
  <si>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</si>
  <si>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</si>
  <si>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</si>
  <si>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</si>
  <si>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</si>
  <si>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</si>
  <si>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</si>
  <si>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</si>
  <si>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</si>
  <si>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</si>
  <si>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</si>
  <si>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</si>
  <si>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</si>
  <si>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</si>
  <si>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</si>
  <si>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</si>
  <si>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</si>
  <si>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</si>
  <si>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</si>
  <si>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</si>
  <si>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</si>
  <si>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</si>
  <si>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</si>
  <si>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</si>
  <si>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</si>
  <si>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</si>
  <si>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</si>
  <si>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</si>
  <si>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</si>
  <si>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</si>
  <si>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</si>
  <si>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</si>
  <si>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</si>
  <si>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</si>
  <si>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</si>
  <si>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</si>
  <si>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</si>
  <si>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</si>
  <si>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</si>
  <si>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</si>
  <si>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</si>
  <si>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</si>
  <si>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</si>
  <si>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</si>
  <si>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</si>
  <si>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</si>
  <si>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</si>
  <si>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</si>
  <si>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</si>
  <si>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</si>
  <si>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</si>
  <si>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</si>
  <si>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</si>
  <si>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</si>
  <si>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</si>
  <si>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</si>
  <si>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</si>
  <si>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</si>
  <si>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</si>
  <si>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</si>
  <si>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</si>
  <si>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</si>
  <si>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</si>
  <si>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</si>
  <si>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</si>
  <si>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</si>
  <si>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</si>
  <si>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</si>
  <si>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</si>
  <si>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</si>
  <si>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</si>
  <si>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</si>
  <si>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</si>
  <si>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</si>
  <si>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</si>
  <si>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</si>
  <si>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</si>
  <si>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</si>
  <si>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</si>
  <si>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</si>
  <si>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</si>
  <si>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</si>
  <si>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</si>
  <si>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</si>
  <si>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</si>
  <si>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</si>
  <si>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</si>
  <si>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</si>
  <si>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</si>
  <si>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</si>
  <si>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</si>
  <si>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</si>
  <si>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</si>
  <si>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</si>
  <si>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</si>
  <si>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010350</t>
    </r>
  </si>
  <si>
    <t>事业运行</t>
  </si>
  <si>
    <t>2080505</t>
  </si>
  <si>
    <t>机关事业单位基本养老保险缴费支出</t>
  </si>
  <si>
    <t>机关事业单位基本养老       保险缴费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</si>
  <si>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080506</t>
    </r>
  </si>
  <si>
    <t>机关事业单位职业年金缴费支出</t>
  </si>
  <si>
    <t>2089999</t>
  </si>
  <si>
    <t>其他社会保障和就业支出</t>
  </si>
  <si>
    <t>失业、工伤保险缴费</t>
  </si>
  <si>
    <t>2101101</t>
  </si>
  <si>
    <t>行政单位医疗</t>
  </si>
  <si>
    <t>2210201</t>
  </si>
  <si>
    <t>其他优抚支出</t>
  </si>
  <si>
    <t>遗属人员补助金</t>
  </si>
  <si>
    <t>2010303</t>
  </si>
  <si>
    <t>机关服务</t>
  </si>
  <si>
    <t>机关后勤管理事务</t>
  </si>
  <si>
    <t>公车更换购置项目</t>
  </si>
  <si>
    <t>大礼堂人员保险及工资项目</t>
  </si>
  <si>
    <t>大礼堂维修维护项目</t>
  </si>
  <si>
    <t>集中办公区食堂补助</t>
  </si>
  <si>
    <t>机关大楼维修费用</t>
  </si>
  <si>
    <t>办公设备及专用设备购置项目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</si>
  <si>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</si>
  <si>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</si>
  <si>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</si>
  <si>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</si>
  <si>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</si>
  <si>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</si>
  <si>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</si>
  <si>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</si>
  <si>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</si>
  <si>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</si>
  <si>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</si>
  <si>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</si>
  <si>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</si>
  <si>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</si>
  <si>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</si>
  <si>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</si>
  <si>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</si>
  <si>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</si>
  <si>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</si>
  <si>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</si>
  <si>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我单位机关公务用车平台现有34辆车，其中：中巴车2辆，小巴车4辆，越野车9辆，小轿车21辆。无6年以内的免检车，大部分都在10年左右，最老的车在18年,中巴小巴车用于服务县委县政府领导下乡调研及各种公务接待事宜，其余轿车完成全县各单位公务用车宜，使用于车辆的保险、审验、过路费、燃油、维修等，每辆车按3万元标准列入预算。我单位当年不安排公务接待费。当年三公经费比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</si>
  <si>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</si>
  <si>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</si>
  <si>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</si>
  <si>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万荣县委机关事务服务中心</t>
  </si>
  <si>
    <t>其中：公务员交通补贴       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</si>
  <si>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</si>
  <si>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</si>
  <si>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</si>
  <si>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</si>
  <si>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</si>
  <si>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</si>
  <si>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</si>
  <si>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</si>
  <si>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</si>
  <si>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</si>
  <si>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</si>
  <si>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</si>
  <si>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</si>
  <si>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</si>
  <si>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</si>
  <si>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机动车保险服务</t>
  </si>
  <si>
    <t>C15040201</t>
  </si>
  <si>
    <t>辆</t>
  </si>
  <si>
    <t>全险</t>
  </si>
  <si>
    <t>车辆维修和保养服务</t>
  </si>
  <si>
    <t>C050301</t>
  </si>
  <si>
    <t>年</t>
  </si>
  <si>
    <t>维修保养</t>
  </si>
  <si>
    <t>车辆加油服务</t>
  </si>
  <si>
    <t>C050302</t>
  </si>
  <si>
    <t>汽油</t>
  </si>
  <si>
    <t>复印纸</t>
  </si>
  <si>
    <t>A090101</t>
  </si>
  <si>
    <t>箱</t>
  </si>
  <si>
    <t>高品质A4纸</t>
  </si>
  <si>
    <t>网费</t>
  </si>
  <si>
    <r>
      <rPr>
        <sz val="9"/>
        <rFont val="宋体"/>
        <charset val="134"/>
      </rPr>
      <t>C</t>
    </r>
    <r>
      <rPr>
        <sz val="9"/>
        <rFont val="宋体"/>
        <charset val="134"/>
      </rPr>
      <t>0302</t>
    </r>
  </si>
  <si>
    <t>条</t>
  </si>
  <si>
    <t>互联网信息服务</t>
  </si>
  <si>
    <t>印刷服务</t>
  </si>
  <si>
    <t>C081401</t>
  </si>
  <si>
    <t>印刷资料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</si>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</sst>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0_);[Red]\(0\)"/>
    <numFmt numFmtId="179" formatCode="#,##0_);[Red]\(#,##0\)"/>
    <numFmt numFmtId="180" formatCode=";;"/>
    <numFmt numFmtId="181" formatCode="#,##0_ "/>
    <numFmt numFmtId="182" formatCode="#,##0.0000"/>
  </numFmts>
  <fonts count="28">
    <font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50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vertical="center" wrapText="1"/>
    </xf>
    <xf numFmtId="176" fontId="0" fillId="2" borderId="6" xfId="0" applyNumberFormat="1" applyFill="1" applyBorder="1" applyAlignment="1">
      <alignment horizontal="right" vertical="center" wrapText="1"/>
    </xf>
    <xf numFmtId="177" fontId="0" fillId="2" borderId="2" xfId="0" applyNumberForma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2" borderId="6" xfId="0" applyNumberFormat="1" applyFill="1" applyBorder="1" applyAlignment="1">
      <alignment vertical="center" wrapText="1"/>
    </xf>
    <xf numFmtId="177" fontId="0" fillId="2" borderId="6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178" fontId="0" fillId="2" borderId="6" xfId="0" applyNumberFormat="1" applyFill="1" applyBorder="1" applyAlignment="1">
      <alignment horizontal="right" vertical="center" wrapText="1"/>
    </xf>
    <xf numFmtId="178" fontId="0" fillId="2" borderId="2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6" xfId="0" applyBorder="1" applyAlignment="1"/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81" fontId="0" fillId="0" borderId="0" xfId="0" applyNumberFormat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vertical="center" wrapText="1"/>
    </xf>
    <xf numFmtId="181" fontId="0" fillId="0" borderId="0" xfId="0" applyNumberFormat="1" applyAlignment="1"/>
    <xf numFmtId="181" fontId="1" fillId="0" borderId="0" xfId="0" applyNumberFormat="1" applyFont="1" applyAlignment="1">
      <alignment horizontal="center" vertical="center"/>
    </xf>
    <xf numFmtId="181" fontId="0" fillId="0" borderId="1" xfId="0" applyNumberFormat="1" applyBorder="1" applyAlignment="1">
      <alignment horizontal="left" vertical="center"/>
    </xf>
    <xf numFmtId="181" fontId="0" fillId="0" borderId="6" xfId="0" applyNumberFormat="1" applyBorder="1" applyAlignment="1">
      <alignment horizontal="center" vertical="center" wrapText="1"/>
    </xf>
    <xf numFmtId="181" fontId="0" fillId="0" borderId="6" xfId="0" applyNumberFormat="1" applyBorder="1" applyAlignment="1">
      <alignment horizontal="center" vertical="center"/>
    </xf>
    <xf numFmtId="181" fontId="3" fillId="3" borderId="6" xfId="49" applyNumberFormat="1" applyFill="1" applyBorder="1" applyAlignment="1" applyProtection="1">
      <alignment horizontal="center" vertical="center" wrapText="1"/>
      <protection locked="0"/>
    </xf>
    <xf numFmtId="181" fontId="0" fillId="0" borderId="5" xfId="0" applyNumberFormat="1" applyBorder="1" applyAlignment="1">
      <alignment horizontal="center" vertical="center" wrapText="1"/>
    </xf>
    <xf numFmtId="181" fontId="0" fillId="0" borderId="5" xfId="0" applyNumberFormat="1" applyBorder="1" applyAlignment="1">
      <alignment horizontal="right" vertical="center" wrapText="1"/>
    </xf>
    <xf numFmtId="181" fontId="0" fillId="0" borderId="6" xfId="0" applyNumberFormat="1" applyBorder="1" applyAlignment="1">
      <alignment horizontal="right" vertical="center" wrapText="1"/>
    </xf>
    <xf numFmtId="181" fontId="0" fillId="0" borderId="6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181" fontId="3" fillId="0" borderId="6" xfId="49" applyNumberFormat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81" fontId="3" fillId="0" borderId="3" xfId="49" applyNumberFormat="1" applyBorder="1" applyAlignment="1" applyProtection="1">
      <alignment horizontal="center" vertical="center" wrapText="1"/>
      <protection locked="0"/>
    </xf>
    <xf numFmtId="181" fontId="3" fillId="0" borderId="4" xfId="49" applyNumberFormat="1" applyBorder="1" applyAlignment="1" applyProtection="1">
      <alignment horizontal="center" vertical="center" wrapText="1"/>
      <protection locked="0"/>
    </xf>
    <xf numFmtId="181" fontId="3" fillId="0" borderId="7" xfId="49" applyNumberFormat="1" applyBorder="1" applyAlignment="1" applyProtection="1">
      <alignment horizontal="center" vertical="center" wrapText="1"/>
      <protection locked="0"/>
    </xf>
    <xf numFmtId="181" fontId="0" fillId="3" borderId="6" xfId="0" applyNumberFormat="1" applyFill="1" applyBorder="1" applyAlignment="1">
      <alignment horizontal="center" vertical="center" wrapText="1"/>
    </xf>
    <xf numFmtId="181" fontId="0" fillId="0" borderId="3" xfId="0" applyNumberFormat="1" applyBorder="1" applyAlignment="1">
      <alignment horizontal="center" vertical="center" wrapText="1"/>
    </xf>
    <xf numFmtId="181" fontId="0" fillId="0" borderId="4" xfId="0" applyNumberFormat="1" applyBorder="1" applyAlignment="1">
      <alignment horizontal="center" vertical="center" wrapText="1"/>
    </xf>
    <xf numFmtId="181" fontId="0" fillId="0" borderId="7" xfId="0" applyNumberForma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81" fontId="3" fillId="2" borderId="6" xfId="49" applyNumberFormat="1" applyFill="1" applyBorder="1" applyAlignment="1" applyProtection="1">
      <alignment horizontal="center" vertical="center" wrapText="1"/>
      <protection locked="0"/>
    </xf>
    <xf numFmtId="181" fontId="3" fillId="2" borderId="3" xfId="49" applyNumberFormat="1" applyFill="1" applyBorder="1" applyAlignment="1" applyProtection="1">
      <alignment horizontal="center" vertical="center" wrapText="1"/>
      <protection locked="0"/>
    </xf>
    <xf numFmtId="181" fontId="3" fillId="2" borderId="4" xfId="49" applyNumberFormat="1" applyFill="1" applyBorder="1" applyAlignment="1" applyProtection="1">
      <alignment horizontal="center" vertical="center" wrapText="1"/>
      <protection locked="0"/>
    </xf>
    <xf numFmtId="181" fontId="3" fillId="2" borderId="7" xfId="49" applyNumberFormat="1" applyFill="1" applyBorder="1" applyAlignment="1" applyProtection="1">
      <alignment horizontal="center" vertical="center" wrapText="1"/>
      <protection locked="0"/>
    </xf>
    <xf numFmtId="181" fontId="0" fillId="0" borderId="1" xfId="0" applyNumberFormat="1" applyBorder="1">
      <alignment vertical="center"/>
    </xf>
    <xf numFmtId="181" fontId="3" fillId="3" borderId="3" xfId="49" applyNumberFormat="1" applyFill="1" applyBorder="1" applyAlignment="1" applyProtection="1">
      <alignment horizontal="center" vertical="center" wrapText="1"/>
      <protection locked="0"/>
    </xf>
    <xf numFmtId="181" fontId="3" fillId="3" borderId="7" xfId="49" applyNumberFormat="1" applyFill="1" applyBorder="1" applyAlignment="1" applyProtection="1">
      <alignment horizontal="center" vertical="center" wrapText="1"/>
      <protection locked="0"/>
    </xf>
    <xf numFmtId="180" fontId="0" fillId="0" borderId="3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181" fontId="0" fillId="0" borderId="4" xfId="0" applyNumberFormat="1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left" vertical="center"/>
    </xf>
    <xf numFmtId="181" fontId="0" fillId="0" borderId="3" xfId="0" applyNumberFormat="1" applyBorder="1" applyAlignment="1">
      <alignment horizontal="right" vertical="center"/>
    </xf>
    <xf numFmtId="181" fontId="0" fillId="0" borderId="6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left" vertical="center"/>
    </xf>
    <xf numFmtId="180" fontId="0" fillId="0" borderId="6" xfId="0" applyNumberFormat="1" applyBorder="1">
      <alignment vertical="center"/>
    </xf>
    <xf numFmtId="180" fontId="0" fillId="0" borderId="6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0" fontId="0" fillId="0" borderId="3" xfId="0" applyBorder="1">
      <alignment vertical="center"/>
    </xf>
    <xf numFmtId="3" fontId="0" fillId="0" borderId="2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horizontal="right" vertical="center"/>
    </xf>
    <xf numFmtId="3" fontId="0" fillId="0" borderId="5" xfId="0" applyNumberFormat="1" applyBorder="1">
      <alignment vertical="center"/>
    </xf>
    <xf numFmtId="3" fontId="0" fillId="0" borderId="7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6" xfId="0" applyNumberFormat="1" applyBorder="1" applyAlignment="1"/>
    <xf numFmtId="3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0" borderId="7" xfId="0" applyBorder="1" applyAlignment="1"/>
    <xf numFmtId="0" fontId="0" fillId="0" borderId="2" xfId="0" applyBorder="1" applyAlignment="1">
      <alignment horizontal="centerContinuous"/>
    </xf>
    <xf numFmtId="4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0" xfId="0" applyNumberFormat="1" applyAlignment="1"/>
    <xf numFmtId="3" fontId="0" fillId="0" borderId="5" xfId="0" applyNumberFormat="1" applyBorder="1" applyAlignment="1"/>
    <xf numFmtId="3" fontId="0" fillId="0" borderId="2" xfId="0" applyNumberFormat="1" applyBorder="1" applyAlignment="1"/>
    <xf numFmtId="3" fontId="0" fillId="2" borderId="6" xfId="0" applyNumberForma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79" fontId="0" fillId="2" borderId="6" xfId="0" applyNumberFormat="1" applyFill="1" applyBorder="1" applyAlignment="1">
      <alignment horizontal="center" vertical="center"/>
    </xf>
    <xf numFmtId="181" fontId="0" fillId="2" borderId="6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D9" sqref="D9"/>
    </sheetView>
  </sheetViews>
  <sheetFormatPr defaultColWidth="15" defaultRowHeight="20.25" customHeight="1"/>
  <cols>
    <col min="1" max="1" width="21.625" style="126" customWidth="1"/>
    <col min="2" max="3" width="8.625" style="126" customWidth="1"/>
    <col min="4" max="4" width="9" style="126" customWidth="1"/>
    <col min="5" max="5" width="8.875" style="126" customWidth="1"/>
    <col min="6" max="6" width="11.125" style="126" customWidth="1"/>
    <col min="7" max="7" width="8.875" style="126" customWidth="1"/>
    <col min="8" max="9" width="9" style="126" customWidth="1"/>
    <col min="10" max="10" width="12.625" style="126" customWidth="1"/>
    <col min="11" max="11" width="8.125" style="126" customWidth="1"/>
    <col min="12" max="12" width="7.375" style="126" customWidth="1"/>
    <col min="13" max="13" width="7.625" style="126" customWidth="1"/>
    <col min="14" max="14" width="7.375" style="126" customWidth="1"/>
    <col min="15" max="15" width="7" style="126" customWidth="1"/>
    <col min="16" max="16" width="7.625" style="126" customWidth="1"/>
    <col min="17" max="16384" width="15" style="126"/>
  </cols>
  <sheetData>
    <row r="1" ht="34.95" customHeight="1" spans="1:16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="123" customFormat="1" ht="22.5" customHeight="1" spans="1:16">
      <c r="A2" s="128" t="s">
        <v>1</v>
      </c>
      <c r="B2" s="128"/>
      <c r="C2" s="128"/>
      <c r="D2" s="128"/>
      <c r="E2" s="128"/>
      <c r="F2" s="128"/>
      <c r="G2" s="129"/>
      <c r="H2" s="129"/>
      <c r="I2" s="129"/>
      <c r="J2" s="129"/>
      <c r="K2" s="129"/>
      <c r="L2" s="126"/>
      <c r="M2" s="143" t="s">
        <v>2</v>
      </c>
      <c r="N2" s="143"/>
      <c r="O2" s="143"/>
      <c r="P2" s="143"/>
    </row>
    <row r="3" s="124" customFormat="1" ht="33.45" customHeight="1" spans="1:16">
      <c r="A3" s="130" t="s">
        <v>3</v>
      </c>
      <c r="B3" s="131" t="s">
        <v>4</v>
      </c>
      <c r="C3" s="131" t="s">
        <v>5</v>
      </c>
      <c r="D3" s="132" t="s">
        <v>6</v>
      </c>
      <c r="E3" s="133"/>
      <c r="F3" s="133"/>
      <c r="G3" s="133"/>
      <c r="H3" s="133"/>
      <c r="I3" s="144"/>
      <c r="J3" s="131" t="s">
        <v>7</v>
      </c>
      <c r="K3" s="145" t="s">
        <v>8</v>
      </c>
      <c r="L3" s="146"/>
      <c r="M3" s="131" t="s">
        <v>9</v>
      </c>
      <c r="N3" s="147" t="s">
        <v>10</v>
      </c>
      <c r="O3" s="131" t="s">
        <v>11</v>
      </c>
      <c r="P3" s="131" t="s">
        <v>12</v>
      </c>
    </row>
    <row r="4" s="124" customFormat="1" ht="33.45" customHeight="1" spans="1:16">
      <c r="A4" s="134"/>
      <c r="B4" s="134"/>
      <c r="C4" s="135"/>
      <c r="D4" s="131" t="s">
        <v>13</v>
      </c>
      <c r="E4" s="130" t="s">
        <v>14</v>
      </c>
      <c r="F4" s="136" t="s">
        <v>15</v>
      </c>
      <c r="G4" s="136"/>
      <c r="H4" s="136"/>
      <c r="I4" s="136"/>
      <c r="J4" s="135"/>
      <c r="K4" s="130" t="s">
        <v>16</v>
      </c>
      <c r="L4" s="130" t="s">
        <v>17</v>
      </c>
      <c r="M4" s="134"/>
      <c r="N4" s="147"/>
      <c r="O4" s="135"/>
      <c r="P4" s="135"/>
    </row>
    <row r="5" s="124" customFormat="1" ht="33.45" customHeight="1" spans="1:16">
      <c r="A5" s="137"/>
      <c r="B5" s="137"/>
      <c r="C5" s="138"/>
      <c r="D5" s="138"/>
      <c r="E5" s="137"/>
      <c r="F5" s="136" t="s">
        <v>13</v>
      </c>
      <c r="G5" s="136" t="s">
        <v>18</v>
      </c>
      <c r="H5" s="136" t="s">
        <v>19</v>
      </c>
      <c r="I5" s="147" t="s">
        <v>20</v>
      </c>
      <c r="J5" s="138"/>
      <c r="K5" s="137"/>
      <c r="L5" s="137"/>
      <c r="M5" s="137"/>
      <c r="N5" s="147"/>
      <c r="O5" s="138"/>
      <c r="P5" s="138"/>
    </row>
    <row r="6" s="125" customFormat="1" ht="33.45" customHeight="1" spans="1:16">
      <c r="A6" s="139" t="s">
        <v>21</v>
      </c>
      <c r="B6" s="140" t="s">
        <v>14</v>
      </c>
      <c r="C6" s="136">
        <f>SUM(D6)</f>
        <v>25</v>
      </c>
      <c r="D6" s="136">
        <f>SUM(E6:F6)</f>
        <v>25</v>
      </c>
      <c r="E6" s="140"/>
      <c r="F6" s="136">
        <f t="shared" ref="F6:F11" si="0">SUM(G6:I6)</f>
        <v>25</v>
      </c>
      <c r="G6" s="140">
        <v>25</v>
      </c>
      <c r="H6" s="140"/>
      <c r="I6" s="140"/>
      <c r="J6" s="148">
        <f t="shared" ref="J6:J11" si="1">SUM(E6*3000+G6*3000)</f>
        <v>75000</v>
      </c>
      <c r="K6" s="140"/>
      <c r="L6" s="140"/>
      <c r="M6" s="140"/>
      <c r="N6" s="140">
        <v>2</v>
      </c>
      <c r="O6" s="140">
        <v>34</v>
      </c>
      <c r="P6" s="140"/>
    </row>
    <row r="7" s="125" customFormat="1" ht="33.45" customHeight="1" spans="1:16">
      <c r="A7" s="139"/>
      <c r="B7" s="140"/>
      <c r="C7" s="136">
        <f>SUM(D7,K7,L7,M7,N7)</f>
        <v>0</v>
      </c>
      <c r="D7" s="136">
        <f>SUM(E7+F7)</f>
        <v>0</v>
      </c>
      <c r="E7" s="140"/>
      <c r="F7" s="136">
        <f t="shared" si="0"/>
        <v>0</v>
      </c>
      <c r="G7" s="140"/>
      <c r="H7" s="140"/>
      <c r="I7" s="140"/>
      <c r="J7" s="148">
        <f t="shared" si="1"/>
        <v>0</v>
      </c>
      <c r="K7" s="140"/>
      <c r="L7" s="140"/>
      <c r="M7" s="140"/>
      <c r="N7" s="140"/>
      <c r="O7" s="140"/>
      <c r="P7" s="140"/>
    </row>
    <row r="8" s="125" customFormat="1" ht="33.45" customHeight="1" spans="1:16">
      <c r="A8" s="139"/>
      <c r="B8" s="140"/>
      <c r="C8" s="136">
        <f>SUM(D8,K8,L8,M8,N8)</f>
        <v>0</v>
      </c>
      <c r="D8" s="136">
        <f>SUM(E8+F8)</f>
        <v>0</v>
      </c>
      <c r="E8" s="140"/>
      <c r="F8" s="136">
        <f t="shared" si="0"/>
        <v>0</v>
      </c>
      <c r="G8" s="140"/>
      <c r="H8" s="140"/>
      <c r="I8" s="140"/>
      <c r="J8" s="148">
        <f t="shared" si="1"/>
        <v>0</v>
      </c>
      <c r="K8" s="140"/>
      <c r="L8" s="140"/>
      <c r="M8" s="140"/>
      <c r="N8" s="140"/>
      <c r="O8" s="140"/>
      <c r="P8" s="140"/>
    </row>
    <row r="9" s="125" customFormat="1" ht="33.45" customHeight="1" spans="1:16">
      <c r="A9" s="139"/>
      <c r="B9" s="140"/>
      <c r="C9" s="136">
        <f>SUM(D9,K9,L9,M9,N9)</f>
        <v>0</v>
      </c>
      <c r="D9" s="136">
        <f>SUM(E9+F9)</f>
        <v>0</v>
      </c>
      <c r="E9" s="140"/>
      <c r="F9" s="136">
        <f t="shared" si="0"/>
        <v>0</v>
      </c>
      <c r="G9" s="140"/>
      <c r="H9" s="140"/>
      <c r="I9" s="140"/>
      <c r="J9" s="148">
        <f t="shared" si="1"/>
        <v>0</v>
      </c>
      <c r="K9" s="140"/>
      <c r="L9" s="140"/>
      <c r="M9" s="140"/>
      <c r="N9" s="140"/>
      <c r="O9" s="140"/>
      <c r="P9" s="140"/>
    </row>
    <row r="10" s="125" customFormat="1" ht="33.45" customHeight="1" spans="1:16">
      <c r="A10" s="139"/>
      <c r="B10" s="140"/>
      <c r="C10" s="136">
        <f>SUM(D10,K10,L10,M10,N10)</f>
        <v>0</v>
      </c>
      <c r="D10" s="136">
        <f>SUM(E10+F10)</f>
        <v>0</v>
      </c>
      <c r="E10" s="140"/>
      <c r="F10" s="136">
        <f t="shared" si="0"/>
        <v>0</v>
      </c>
      <c r="G10" s="140"/>
      <c r="H10" s="140"/>
      <c r="I10" s="140"/>
      <c r="J10" s="148">
        <f t="shared" si="1"/>
        <v>0</v>
      </c>
      <c r="K10" s="140"/>
      <c r="L10" s="140"/>
      <c r="M10" s="140"/>
      <c r="N10" s="140"/>
      <c r="O10" s="140"/>
      <c r="P10" s="140"/>
    </row>
    <row r="11" ht="33.45" customHeight="1" spans="1:16">
      <c r="A11" s="139"/>
      <c r="B11" s="140"/>
      <c r="C11" s="136">
        <f>SUM(D11,K11,L11,M11,N11)</f>
        <v>0</v>
      </c>
      <c r="D11" s="136">
        <f>SUM(E11+F11)</f>
        <v>0</v>
      </c>
      <c r="E11" s="140"/>
      <c r="F11" s="136">
        <f t="shared" si="0"/>
        <v>0</v>
      </c>
      <c r="G11" s="140"/>
      <c r="H11" s="140"/>
      <c r="I11" s="140"/>
      <c r="J11" s="148">
        <f t="shared" si="1"/>
        <v>0</v>
      </c>
      <c r="K11" s="140"/>
      <c r="L11" s="140"/>
      <c r="M11" s="140"/>
      <c r="N11" s="140"/>
      <c r="O11" s="140"/>
      <c r="P11" s="140"/>
    </row>
    <row r="12" ht="33.45" customHeight="1" spans="1:16">
      <c r="A12" s="139"/>
      <c r="B12" s="140"/>
      <c r="C12" s="136"/>
      <c r="D12" s="136"/>
      <c r="E12" s="140"/>
      <c r="F12" s="136"/>
      <c r="G12" s="140"/>
      <c r="H12" s="140"/>
      <c r="I12" s="140"/>
      <c r="J12" s="148"/>
      <c r="K12" s="140"/>
      <c r="L12" s="140"/>
      <c r="M12" s="140"/>
      <c r="N12" s="140"/>
      <c r="O12" s="140"/>
      <c r="P12" s="140"/>
    </row>
    <row r="13" ht="33.45" customHeight="1" spans="1:16">
      <c r="A13" s="139"/>
      <c r="B13" s="140"/>
      <c r="C13" s="136">
        <f>SUM(D13,K13,L13,M13,N13)</f>
        <v>0</v>
      </c>
      <c r="D13" s="136">
        <f>SUM(E13+F13)</f>
        <v>0</v>
      </c>
      <c r="E13" s="140"/>
      <c r="F13" s="136">
        <f>SUM(G13:I13)</f>
        <v>0</v>
      </c>
      <c r="G13" s="140"/>
      <c r="H13" s="140"/>
      <c r="I13" s="140"/>
      <c r="J13" s="148">
        <f>SUM(E13*3000+G13*3000)</f>
        <v>0</v>
      </c>
      <c r="K13" s="140"/>
      <c r="L13" s="140"/>
      <c r="M13" s="140"/>
      <c r="N13" s="140"/>
      <c r="O13" s="140"/>
      <c r="P13" s="140"/>
    </row>
    <row r="14" ht="33.45" customHeight="1" spans="1:16">
      <c r="A14" s="141" t="s">
        <v>22</v>
      </c>
      <c r="B14" s="142"/>
      <c r="C14" s="136">
        <f>SUM(C6:C13)</f>
        <v>25</v>
      </c>
      <c r="D14" s="136">
        <f t="shared" ref="D14:P14" si="2">SUM(D6:D13)</f>
        <v>25</v>
      </c>
      <c r="E14" s="136">
        <f t="shared" si="2"/>
        <v>0</v>
      </c>
      <c r="F14" s="136">
        <f t="shared" si="2"/>
        <v>25</v>
      </c>
      <c r="G14" s="136">
        <f t="shared" si="2"/>
        <v>25</v>
      </c>
      <c r="H14" s="136">
        <f t="shared" si="2"/>
        <v>0</v>
      </c>
      <c r="I14" s="136">
        <f t="shared" si="2"/>
        <v>0</v>
      </c>
      <c r="J14" s="149">
        <f t="shared" si="2"/>
        <v>75000</v>
      </c>
      <c r="K14" s="136">
        <f t="shared" si="2"/>
        <v>0</v>
      </c>
      <c r="L14" s="136">
        <f t="shared" si="2"/>
        <v>0</v>
      </c>
      <c r="M14" s="136">
        <f t="shared" si="2"/>
        <v>0</v>
      </c>
      <c r="N14" s="136">
        <f t="shared" si="2"/>
        <v>2</v>
      </c>
      <c r="O14" s="136">
        <f t="shared" si="2"/>
        <v>34</v>
      </c>
      <c r="P14" s="136">
        <f t="shared" si="2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944444444444444" right="1.02361111111111" top="0.904861111111111" bottom="0.904861111111111" header="0.314583333333333" footer="0.31458333333333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6" sqref="$A6:$XFD6"/>
    </sheetView>
  </sheetViews>
  <sheetFormatPr defaultColWidth="9.125" defaultRowHeight="12.75" customHeight="1" outlineLevelCol="3"/>
  <cols>
    <col min="1" max="1" width="18.625" customWidth="1"/>
    <col min="2" max="2" width="39.875" customWidth="1"/>
    <col min="3" max="3" width="22.5" customWidth="1"/>
    <col min="4" max="4" width="19.625" customWidth="1"/>
  </cols>
  <sheetData>
    <row r="1" ht="34.95" customHeight="1" spans="1:4">
      <c r="A1" s="4" t="s">
        <v>250</v>
      </c>
      <c r="B1" s="4"/>
      <c r="C1" s="4"/>
      <c r="D1" s="4"/>
    </row>
    <row r="2" ht="25.05" customHeight="1" spans="1:4">
      <c r="A2" s="5" t="str">
        <f>(部门基本情况表!A2)</f>
        <v>编报单位：万荣县委机关事务服务中心</v>
      </c>
      <c r="B2" s="5"/>
      <c r="C2" s="48"/>
      <c r="D2" s="31" t="s">
        <v>24</v>
      </c>
    </row>
    <row r="3" ht="34.05" customHeight="1" spans="1:4">
      <c r="A3" s="8" t="s">
        <v>251</v>
      </c>
      <c r="B3" s="26"/>
      <c r="C3" s="13" t="s">
        <v>99</v>
      </c>
      <c r="D3" s="13" t="s">
        <v>252</v>
      </c>
    </row>
    <row r="4" ht="34.05" customHeight="1" spans="1:4">
      <c r="A4" s="49" t="s">
        <v>253</v>
      </c>
      <c r="B4" s="50" t="s">
        <v>254</v>
      </c>
      <c r="C4" s="13"/>
      <c r="D4" s="13"/>
    </row>
    <row r="5" ht="34.05" customHeight="1" spans="1:4">
      <c r="A5" s="49"/>
      <c r="B5" s="50" t="s">
        <v>255</v>
      </c>
      <c r="C5" s="37">
        <f>SUM(C6:C21)</f>
        <v>0</v>
      </c>
      <c r="D5" s="51"/>
    </row>
    <row r="6" ht="33.45" customHeight="1" spans="1:4">
      <c r="A6" s="52"/>
      <c r="B6" s="7"/>
      <c r="C6" s="37"/>
      <c r="D6" s="51"/>
    </row>
    <row r="7" ht="33.45" customHeight="1" spans="1:4">
      <c r="A7" s="52"/>
      <c r="B7" s="7"/>
      <c r="C7" s="37"/>
      <c r="D7" s="51"/>
    </row>
    <row r="8" ht="33.45" customHeight="1" spans="1:4">
      <c r="A8" s="52"/>
      <c r="B8" s="7"/>
      <c r="C8" s="37"/>
      <c r="D8" s="51"/>
    </row>
    <row r="9" ht="33.45" customHeight="1" spans="1:4">
      <c r="A9" s="52"/>
      <c r="B9" s="7"/>
      <c r="C9" s="37"/>
      <c r="D9" s="51"/>
    </row>
    <row r="10" ht="33.45" customHeight="1" spans="1:4">
      <c r="A10" s="52"/>
      <c r="B10" s="7"/>
      <c r="C10" s="37"/>
      <c r="D10" s="51"/>
    </row>
    <row r="11" ht="33.45" customHeight="1" spans="1:4">
      <c r="A11" s="52"/>
      <c r="B11" s="7"/>
      <c r="C11" s="37"/>
      <c r="D11" s="51"/>
    </row>
    <row r="12" ht="33.45" customHeight="1" spans="1:4">
      <c r="A12" s="52"/>
      <c r="B12" s="7"/>
      <c r="C12" s="37"/>
      <c r="D12" s="51"/>
    </row>
    <row r="13" ht="33.45" customHeight="1" spans="1:4">
      <c r="A13" s="52"/>
      <c r="B13" s="7"/>
      <c r="C13" s="37"/>
      <c r="D13" s="51"/>
    </row>
    <row r="14" ht="33.45" customHeight="1" spans="1:4">
      <c r="A14" s="52"/>
      <c r="B14" s="7"/>
      <c r="C14" s="37"/>
      <c r="D14" s="51"/>
    </row>
    <row r="15" ht="33.45" customHeight="1" spans="1:4">
      <c r="A15" s="52"/>
      <c r="B15" s="7"/>
      <c r="C15" s="37"/>
      <c r="D15" s="51"/>
    </row>
    <row r="16" ht="33.45" customHeight="1" spans="1:4">
      <c r="A16" s="52"/>
      <c r="B16" s="7"/>
      <c r="C16" s="37"/>
      <c r="D16" s="51"/>
    </row>
    <row r="17" ht="33.45" customHeight="1" spans="1:4">
      <c r="A17" s="52"/>
      <c r="B17" s="7"/>
      <c r="C17" s="37"/>
      <c r="D17" s="51"/>
    </row>
    <row r="18" ht="33.45" customHeight="1" spans="1:4">
      <c r="A18" s="52"/>
      <c r="B18" s="7"/>
      <c r="C18" s="37"/>
      <c r="D18" s="51"/>
    </row>
    <row r="19" ht="33.45" customHeight="1" spans="1:4">
      <c r="A19" s="52"/>
      <c r="B19" s="14"/>
      <c r="C19" s="37"/>
      <c r="D19" s="51"/>
    </row>
    <row r="20" ht="33.45" customHeight="1" spans="1:4">
      <c r="A20" s="52"/>
      <c r="B20" s="14"/>
      <c r="C20" s="37"/>
      <c r="D20" s="51"/>
    </row>
    <row r="21" ht="33.45" customHeight="1" spans="1:4">
      <c r="A21" s="53"/>
      <c r="B21" s="54"/>
      <c r="C21" s="37"/>
      <c r="D21" s="51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A1" sqref="A1:E1"/>
    </sheetView>
  </sheetViews>
  <sheetFormatPr defaultColWidth="9.125" defaultRowHeight="12.75" customHeight="1" outlineLevelCol="4"/>
  <cols>
    <col min="1" max="1" width="16.125" customWidth="1"/>
    <col min="2" max="2" width="39.125" customWidth="1"/>
    <col min="3" max="3" width="16" customWidth="1"/>
    <col min="4" max="4" width="14.875" customWidth="1"/>
    <col min="5" max="5" width="13.875" customWidth="1"/>
  </cols>
  <sheetData>
    <row r="1" ht="34.95" customHeight="1" spans="1:5">
      <c r="A1" s="4" t="s">
        <v>256</v>
      </c>
      <c r="B1" s="4"/>
      <c r="C1" s="4"/>
      <c r="D1" s="4"/>
      <c r="E1" s="4"/>
    </row>
    <row r="2" ht="25.05" customHeight="1" spans="1:5">
      <c r="A2" s="5" t="str">
        <f>(部门基本情况表!A2)</f>
        <v>编报单位：万荣县委机关事务服务中心</v>
      </c>
      <c r="B2" s="5"/>
      <c r="E2" s="31" t="s">
        <v>24</v>
      </c>
    </row>
    <row r="3" ht="34.05" customHeight="1" spans="1:5">
      <c r="A3" s="8" t="s">
        <v>257</v>
      </c>
      <c r="B3" s="26"/>
      <c r="C3" s="13" t="s">
        <v>77</v>
      </c>
      <c r="D3" s="13" t="s">
        <v>78</v>
      </c>
      <c r="E3" s="13" t="s">
        <v>79</v>
      </c>
    </row>
    <row r="4" ht="34.05" customHeight="1" spans="1:5">
      <c r="A4" s="13" t="s">
        <v>71</v>
      </c>
      <c r="B4" s="13" t="s">
        <v>254</v>
      </c>
      <c r="C4" s="13"/>
      <c r="D4" s="13"/>
      <c r="E4" s="13"/>
    </row>
    <row r="5" ht="34.05" customHeight="1" spans="1:5">
      <c r="A5" s="13"/>
      <c r="B5" s="13" t="s">
        <v>255</v>
      </c>
      <c r="C5" s="37">
        <f>SUM(D5:E5)</f>
        <v>0</v>
      </c>
      <c r="D5" s="37">
        <f>SUM(D6:D21)</f>
        <v>0</v>
      </c>
      <c r="E5" s="37">
        <f>SUM(E6:E21)</f>
        <v>0</v>
      </c>
    </row>
    <row r="6" ht="33.15" customHeight="1" spans="1:5">
      <c r="A6" s="14"/>
      <c r="B6" s="14"/>
      <c r="C6" s="37">
        <f t="shared" ref="C6:C21" si="0">SUM(D6:E6)</f>
        <v>0</v>
      </c>
      <c r="D6" s="37"/>
      <c r="E6" s="37"/>
    </row>
    <row r="7" ht="33.15" customHeight="1" spans="1:5">
      <c r="A7" s="14"/>
      <c r="B7" s="14"/>
      <c r="C7" s="37">
        <f t="shared" si="0"/>
        <v>0</v>
      </c>
      <c r="D7" s="37"/>
      <c r="E7" s="37"/>
    </row>
    <row r="8" ht="33.15" customHeight="1" spans="1:5">
      <c r="A8" s="14"/>
      <c r="B8" s="14"/>
      <c r="C8" s="37">
        <f t="shared" si="0"/>
        <v>0</v>
      </c>
      <c r="D8" s="37"/>
      <c r="E8" s="37"/>
    </row>
    <row r="9" ht="33.15" customHeight="1" spans="1:5">
      <c r="A9" s="14"/>
      <c r="B9" s="14"/>
      <c r="C9" s="37">
        <f t="shared" si="0"/>
        <v>0</v>
      </c>
      <c r="D9" s="37"/>
      <c r="E9" s="37"/>
    </row>
    <row r="10" ht="33.15" customHeight="1" spans="1:5">
      <c r="A10" s="14"/>
      <c r="B10" s="14"/>
      <c r="C10" s="37">
        <f t="shared" si="0"/>
        <v>0</v>
      </c>
      <c r="D10" s="37"/>
      <c r="E10" s="37"/>
    </row>
    <row r="11" ht="33.15" customHeight="1" spans="1:5">
      <c r="A11" s="14"/>
      <c r="B11" s="14"/>
      <c r="C11" s="37">
        <f t="shared" si="0"/>
        <v>0</v>
      </c>
      <c r="D11" s="37"/>
      <c r="E11" s="37"/>
    </row>
    <row r="12" ht="33.15" customHeight="1" spans="1:5">
      <c r="A12" s="14"/>
      <c r="B12" s="14"/>
      <c r="C12" s="37">
        <f t="shared" si="0"/>
        <v>0</v>
      </c>
      <c r="D12" s="37"/>
      <c r="E12" s="37"/>
    </row>
    <row r="13" ht="33.15" customHeight="1" spans="1:5">
      <c r="A13" s="14"/>
      <c r="B13" s="14"/>
      <c r="C13" s="37">
        <f t="shared" si="0"/>
        <v>0</v>
      </c>
      <c r="D13" s="37"/>
      <c r="E13" s="37"/>
    </row>
    <row r="14" ht="33.15" customHeight="1" spans="1:5">
      <c r="A14" s="14"/>
      <c r="B14" s="14"/>
      <c r="C14" s="37">
        <f t="shared" si="0"/>
        <v>0</v>
      </c>
      <c r="D14" s="37"/>
      <c r="E14" s="37"/>
    </row>
    <row r="15" ht="33.15" customHeight="1" spans="1:5">
      <c r="A15" s="14"/>
      <c r="B15" s="14"/>
      <c r="C15" s="37">
        <f t="shared" si="0"/>
        <v>0</v>
      </c>
      <c r="D15" s="37"/>
      <c r="E15" s="37"/>
    </row>
    <row r="16" ht="33.15" customHeight="1" spans="1:5">
      <c r="A16" s="14"/>
      <c r="B16" s="14"/>
      <c r="C16" s="37">
        <f t="shared" si="0"/>
        <v>0</v>
      </c>
      <c r="D16" s="37"/>
      <c r="E16" s="37"/>
    </row>
    <row r="17" ht="33.15" customHeight="1" spans="1:5">
      <c r="A17" s="14"/>
      <c r="B17" s="14"/>
      <c r="C17" s="37">
        <f t="shared" si="0"/>
        <v>0</v>
      </c>
      <c r="D17" s="37"/>
      <c r="E17" s="37"/>
    </row>
    <row r="18" ht="33.15" customHeight="1" spans="1:5">
      <c r="A18" s="14"/>
      <c r="B18" s="14"/>
      <c r="C18" s="37">
        <f t="shared" si="0"/>
        <v>0</v>
      </c>
      <c r="D18" s="37"/>
      <c r="E18" s="37"/>
    </row>
    <row r="19" ht="33.15" customHeight="1" spans="1:5">
      <c r="A19" s="14"/>
      <c r="B19" s="14"/>
      <c r="C19" s="37">
        <f t="shared" si="0"/>
        <v>0</v>
      </c>
      <c r="D19" s="37"/>
      <c r="E19" s="37"/>
    </row>
    <row r="20" ht="33.15" customHeight="1" spans="1:5">
      <c r="A20" s="14"/>
      <c r="B20" s="14"/>
      <c r="C20" s="37">
        <f t="shared" si="0"/>
        <v>0</v>
      </c>
      <c r="D20" s="37"/>
      <c r="E20" s="37"/>
    </row>
    <row r="21" ht="33.15" customHeight="1" spans="1:5">
      <c r="A21" s="14"/>
      <c r="B21" s="14"/>
      <c r="C21" s="37">
        <f t="shared" si="0"/>
        <v>0</v>
      </c>
      <c r="D21" s="37"/>
      <c r="E21" s="37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showZeros="0" tabSelected="1" topLeftCell="A8" workbookViewId="0">
      <selection activeCell="A8" sqref="A8"/>
    </sheetView>
  </sheetViews>
  <sheetFormatPr defaultColWidth="9.125" defaultRowHeight="12.75" customHeight="1" outlineLevelCol="7"/>
  <cols>
    <col min="1" max="1" width="27.875" customWidth="1"/>
    <col min="2" max="2" width="12" customWidth="1"/>
    <col min="3" max="5" width="11.625" customWidth="1"/>
    <col min="6" max="6" width="10" customWidth="1"/>
    <col min="7" max="7" width="9.875" customWidth="1"/>
    <col min="8" max="8" width="10.125" customWidth="1"/>
  </cols>
  <sheetData>
    <row r="1" ht="36" customHeight="1" spans="1:8">
      <c r="A1" s="4" t="s">
        <v>258</v>
      </c>
      <c r="B1" s="4"/>
      <c r="C1" s="4"/>
      <c r="D1" s="4"/>
      <c r="E1" s="4"/>
      <c r="F1" s="4"/>
      <c r="G1" s="4"/>
      <c r="H1" s="4"/>
    </row>
    <row r="2" ht="24.75" customHeight="1" spans="1:8">
      <c r="A2" s="5" t="str">
        <f>(部门基本情况表!A2)</f>
        <v>编报单位：万荣县委机关事务服务中心</v>
      </c>
      <c r="B2" s="5"/>
      <c r="C2" s="38"/>
      <c r="D2" s="31"/>
      <c r="E2" s="31"/>
      <c r="F2" s="31"/>
      <c r="G2" s="31"/>
      <c r="H2" s="31" t="s">
        <v>24</v>
      </c>
    </row>
    <row r="3" ht="25.05" customHeight="1" spans="1:8">
      <c r="A3" s="32" t="s">
        <v>259</v>
      </c>
      <c r="B3" s="8" t="s">
        <v>260</v>
      </c>
      <c r="C3" s="9"/>
      <c r="D3" s="9"/>
      <c r="E3" s="9"/>
      <c r="F3" s="9"/>
      <c r="G3" s="9"/>
      <c r="H3" s="13" t="s">
        <v>261</v>
      </c>
    </row>
    <row r="4" ht="25.05" customHeight="1" spans="1:8">
      <c r="A4" s="39"/>
      <c r="B4" s="8" t="s">
        <v>262</v>
      </c>
      <c r="C4" s="26"/>
      <c r="D4" s="8" t="s">
        <v>78</v>
      </c>
      <c r="E4" s="26"/>
      <c r="F4" s="8" t="s">
        <v>79</v>
      </c>
      <c r="G4" s="9"/>
      <c r="H4" s="13"/>
    </row>
    <row r="5" ht="33.75" customHeight="1" spans="1:8">
      <c r="A5" s="40"/>
      <c r="B5" s="14" t="s">
        <v>22</v>
      </c>
      <c r="C5" s="14" t="s">
        <v>263</v>
      </c>
      <c r="D5" s="14" t="s">
        <v>264</v>
      </c>
      <c r="E5" s="14" t="s">
        <v>263</v>
      </c>
      <c r="F5" s="14" t="s">
        <v>264</v>
      </c>
      <c r="G5" s="20" t="s">
        <v>263</v>
      </c>
      <c r="H5" s="13"/>
    </row>
    <row r="6" ht="39" customHeight="1" spans="1:8">
      <c r="A6" s="13" t="s">
        <v>265</v>
      </c>
      <c r="B6" s="41">
        <f t="shared" ref="B6:G6" si="0">SUM(B7,B8,B11)</f>
        <v>1190000</v>
      </c>
      <c r="C6" s="41">
        <f t="shared" si="0"/>
        <v>1190000</v>
      </c>
      <c r="D6" s="41">
        <f t="shared" si="0"/>
        <v>1020000</v>
      </c>
      <c r="E6" s="41">
        <f t="shared" si="0"/>
        <v>1020000</v>
      </c>
      <c r="F6" s="41">
        <f t="shared" si="0"/>
        <v>170000</v>
      </c>
      <c r="G6" s="41">
        <f t="shared" si="0"/>
        <v>170000</v>
      </c>
      <c r="H6" s="35"/>
    </row>
    <row r="7" ht="39" customHeight="1" spans="1:8">
      <c r="A7" s="42" t="s">
        <v>266</v>
      </c>
      <c r="B7" s="41">
        <f t="shared" ref="B7:B11" si="1">SUM(D7+F7)</f>
        <v>0</v>
      </c>
      <c r="C7" s="41">
        <f t="shared" ref="C7" si="2">SUM(E7+G7)</f>
        <v>0</v>
      </c>
      <c r="D7" s="37"/>
      <c r="E7" s="37"/>
      <c r="F7" s="37"/>
      <c r="G7" s="37"/>
      <c r="H7" s="35"/>
    </row>
    <row r="8" ht="39" customHeight="1" spans="1:8">
      <c r="A8" s="42" t="s">
        <v>267</v>
      </c>
      <c r="B8" s="41">
        <f t="shared" si="1"/>
        <v>1190000</v>
      </c>
      <c r="C8" s="41">
        <f t="shared" ref="C8" si="3">SUM(C9:C10)</f>
        <v>1190000</v>
      </c>
      <c r="D8" s="41">
        <v>1020000</v>
      </c>
      <c r="E8" s="41">
        <f>SUM(E9:E10)</f>
        <v>1020000</v>
      </c>
      <c r="F8" s="41">
        <f>SUM(F9:F10)</f>
        <v>170000</v>
      </c>
      <c r="G8" s="41">
        <f>SUM(G9:G10)</f>
        <v>170000</v>
      </c>
      <c r="H8" s="35"/>
    </row>
    <row r="9" ht="39" customHeight="1" spans="1:8">
      <c r="A9" s="43" t="s">
        <v>268</v>
      </c>
      <c r="B9" s="41">
        <f t="shared" si="1"/>
        <v>170000</v>
      </c>
      <c r="C9" s="41">
        <f>SUM(E9+G9)</f>
        <v>170000</v>
      </c>
      <c r="D9" s="37"/>
      <c r="E9" s="37"/>
      <c r="F9" s="37">
        <v>170000</v>
      </c>
      <c r="G9" s="37">
        <v>170000</v>
      </c>
      <c r="H9" s="35"/>
    </row>
    <row r="10" ht="39" customHeight="1" spans="1:8">
      <c r="A10" s="43" t="s">
        <v>269</v>
      </c>
      <c r="B10" s="41">
        <f t="shared" si="1"/>
        <v>1020000</v>
      </c>
      <c r="C10" s="41">
        <f>SUM(E10+G10)</f>
        <v>1020000</v>
      </c>
      <c r="D10" s="37">
        <v>1020000</v>
      </c>
      <c r="E10" s="37">
        <f>SUM('一般公共预算财政拨款基本及项目经济分类总表（八）'!AO6)</f>
        <v>1020000</v>
      </c>
      <c r="F10" s="37"/>
      <c r="G10" s="37">
        <f>SUM('一般公共预算财政拨款基本及项目经济分类总表（八）'!AO5-'一般公共预算财政拨款基本及项目经济分类总表（八）'!AO6)</f>
        <v>0</v>
      </c>
      <c r="H10" s="35"/>
    </row>
    <row r="11" ht="39" customHeight="1" spans="1:8">
      <c r="A11" s="43" t="s">
        <v>161</v>
      </c>
      <c r="B11" s="41">
        <f t="shared" si="1"/>
        <v>0</v>
      </c>
      <c r="C11" s="41">
        <f>SUM(E11+G11)</f>
        <v>0</v>
      </c>
      <c r="D11" s="37"/>
      <c r="E11" s="37">
        <f>SUM('一般公共预算财政拨款基本及项目经济分类总表（八）'!AN6)</f>
        <v>0</v>
      </c>
      <c r="F11" s="37"/>
      <c r="G11" s="37">
        <f>SUM('一般公共预算财政拨款基本及项目经济分类总表（八）'!AN5-'一般公共预算财政拨款基本及项目经济分类总表（八）'!AN6)</f>
        <v>0</v>
      </c>
      <c r="H11" s="35"/>
    </row>
    <row r="12" ht="235.05" customHeight="1" spans="1:8">
      <c r="A12" s="44" t="s">
        <v>270</v>
      </c>
      <c r="B12" s="45"/>
      <c r="C12" s="45"/>
      <c r="D12" s="45"/>
      <c r="E12" s="45"/>
      <c r="F12" s="45"/>
      <c r="G12" s="45"/>
      <c r="H12" s="46"/>
    </row>
    <row r="13" ht="32.25" customHeight="1" spans="1:8">
      <c r="A13" s="47" t="s">
        <v>271</v>
      </c>
      <c r="B13" s="47"/>
      <c r="C13" s="47"/>
      <c r="D13" s="47"/>
      <c r="E13" s="47"/>
      <c r="F13" s="47"/>
      <c r="G13" s="47"/>
      <c r="H13" s="47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689583333333333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showGridLines="0" showZeros="0" workbookViewId="0">
      <selection activeCell="B8" sqref="B8"/>
    </sheetView>
  </sheetViews>
  <sheetFormatPr defaultColWidth="9.125" defaultRowHeight="12.75" customHeight="1" outlineLevelCol="2"/>
  <cols>
    <col min="1" max="1" width="33.875" customWidth="1"/>
    <col min="2" max="2" width="28.5" customWidth="1"/>
    <col min="3" max="3" width="38.125" customWidth="1"/>
  </cols>
  <sheetData>
    <row r="1" ht="34.95" customHeight="1" spans="1:3">
      <c r="A1" s="4" t="s">
        <v>272</v>
      </c>
      <c r="B1" s="4"/>
      <c r="C1" s="4"/>
    </row>
    <row r="2" ht="25.95" customHeight="1" spans="1:3">
      <c r="A2" s="5" t="str">
        <f>(部门基本情况表!A2)</f>
        <v>编报单位：万荣县委机关事务服务中心</v>
      </c>
      <c r="B2" s="5"/>
      <c r="C2" s="31" t="s">
        <v>24</v>
      </c>
    </row>
    <row r="3" ht="40.05" customHeight="1" spans="1:3">
      <c r="A3" s="32" t="s">
        <v>273</v>
      </c>
      <c r="B3" s="13" t="s">
        <v>99</v>
      </c>
      <c r="C3" s="13" t="s">
        <v>261</v>
      </c>
    </row>
    <row r="4" ht="33" customHeight="1" spans="1:3">
      <c r="A4" s="33" t="s">
        <v>96</v>
      </c>
      <c r="B4" s="34">
        <f>SUM(B5:B21)</f>
        <v>2495619</v>
      </c>
      <c r="C4" s="35"/>
    </row>
    <row r="5" ht="33" customHeight="1" spans="1:3">
      <c r="A5" s="8" t="s">
        <v>274</v>
      </c>
      <c r="B5" s="34">
        <f>SUM('一般公共预算财政拨款基本支出经济分类表（七）'!D5)</f>
        <v>2495619</v>
      </c>
      <c r="C5" s="36" t="s">
        <v>275</v>
      </c>
    </row>
    <row r="6" ht="33" customHeight="1" spans="1:3">
      <c r="A6" s="8"/>
      <c r="B6" s="37"/>
      <c r="C6" s="35"/>
    </row>
    <row r="7" ht="33" customHeight="1" spans="1:3">
      <c r="A7" s="8"/>
      <c r="B7" s="37"/>
      <c r="C7" s="35"/>
    </row>
    <row r="8" ht="33" customHeight="1" spans="1:3">
      <c r="A8" s="8"/>
      <c r="B8" s="37"/>
      <c r="C8" s="35"/>
    </row>
    <row r="9" ht="33" customHeight="1" spans="1:3">
      <c r="A9" s="8"/>
      <c r="B9" s="37"/>
      <c r="C9" s="35"/>
    </row>
    <row r="10" ht="33" customHeight="1" spans="1:3">
      <c r="A10" s="8"/>
      <c r="B10" s="37"/>
      <c r="C10" s="35"/>
    </row>
    <row r="11" ht="33" customHeight="1" spans="1:3">
      <c r="A11" s="8"/>
      <c r="B11" s="37"/>
      <c r="C11" s="35"/>
    </row>
    <row r="12" ht="33" customHeight="1" spans="1:3">
      <c r="A12" s="8"/>
      <c r="B12" s="37"/>
      <c r="C12" s="35"/>
    </row>
    <row r="13" ht="33" customHeight="1" spans="1:3">
      <c r="A13" s="8"/>
      <c r="B13" s="37"/>
      <c r="C13" s="35"/>
    </row>
    <row r="14" ht="33" customHeight="1" spans="1:3">
      <c r="A14" s="8"/>
      <c r="B14" s="37"/>
      <c r="C14" s="35"/>
    </row>
    <row r="15" ht="33" customHeight="1" spans="1:3">
      <c r="A15" s="33"/>
      <c r="B15" s="37"/>
      <c r="C15" s="35"/>
    </row>
    <row r="16" ht="33" customHeight="1" spans="1:3">
      <c r="A16" s="33"/>
      <c r="B16" s="37"/>
      <c r="C16" s="35"/>
    </row>
    <row r="17" ht="33" customHeight="1" spans="1:3">
      <c r="A17" s="33"/>
      <c r="B17" s="37"/>
      <c r="C17" s="35"/>
    </row>
    <row r="18" ht="33" customHeight="1" spans="1:3">
      <c r="A18" s="33"/>
      <c r="B18" s="37"/>
      <c r="C18" s="35"/>
    </row>
    <row r="19" ht="33" customHeight="1" spans="1:3">
      <c r="A19" s="33"/>
      <c r="B19" s="37"/>
      <c r="C19" s="35"/>
    </row>
    <row r="20" ht="33" customHeight="1" spans="1:3">
      <c r="A20" s="33"/>
      <c r="B20" s="37"/>
      <c r="C20" s="35"/>
    </row>
    <row r="21" ht="33" customHeight="1" spans="1:3">
      <c r="A21" s="33"/>
      <c r="B21" s="37"/>
      <c r="C21" s="35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14"/>
  <sheetViews>
    <sheetView workbookViewId="0">
      <selection activeCell="A5" sqref="$A5:$XFD14"/>
    </sheetView>
  </sheetViews>
  <sheetFormatPr defaultColWidth="12" defaultRowHeight="22.5" customHeight="1"/>
  <cols>
    <col min="1" max="1" width="5.5" style="2" customWidth="1"/>
    <col min="2" max="2" width="19.125" style="1" customWidth="1"/>
    <col min="3" max="3" width="13.625" style="1" customWidth="1"/>
    <col min="4" max="4" width="6" style="1" customWidth="1"/>
    <col min="5" max="5" width="7.625" style="1" customWidth="1"/>
    <col min="6" max="6" width="34.625" style="1" customWidth="1"/>
    <col min="7" max="7" width="13.375" style="2" customWidth="1"/>
    <col min="8" max="8" width="12.125" style="1" customWidth="1"/>
    <col min="9" max="9" width="11.875" style="1" customWidth="1"/>
    <col min="10" max="11" width="12.125" style="1" customWidth="1"/>
    <col min="12" max="12" width="11" style="3" customWidth="1"/>
    <col min="13" max="13" width="10.875" style="1" customWidth="1"/>
    <col min="14" max="16384" width="12" style="2"/>
  </cols>
  <sheetData>
    <row r="1" ht="33" customHeight="1" spans="1:13">
      <c r="A1" s="4" t="s">
        <v>276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.05" customHeight="1" spans="1:13">
      <c r="A2" s="5" t="str">
        <f>(部门基本情况表!A2)</f>
        <v>编报单位：万荣县委机关事务服务中心</v>
      </c>
      <c r="B2" s="5"/>
      <c r="C2" s="5"/>
      <c r="D2" s="5"/>
      <c r="E2" s="5"/>
      <c r="F2" s="5"/>
      <c r="G2" s="6"/>
      <c r="H2" s="6"/>
      <c r="I2" s="6"/>
      <c r="J2" s="6"/>
      <c r="K2" s="6"/>
      <c r="L2" s="25" t="s">
        <v>277</v>
      </c>
      <c r="M2" s="25"/>
    </row>
    <row r="3" ht="27" customHeight="1" spans="1:13">
      <c r="A3" s="7" t="s">
        <v>278</v>
      </c>
      <c r="B3" s="7" t="s">
        <v>279</v>
      </c>
      <c r="C3" s="7" t="s">
        <v>280</v>
      </c>
      <c r="D3" s="7" t="s">
        <v>281</v>
      </c>
      <c r="E3" s="7" t="s">
        <v>282</v>
      </c>
      <c r="F3" s="7" t="s">
        <v>283</v>
      </c>
      <c r="G3" s="8" t="s">
        <v>284</v>
      </c>
      <c r="H3" s="9"/>
      <c r="I3" s="9"/>
      <c r="J3" s="9"/>
      <c r="K3" s="9"/>
      <c r="L3" s="26"/>
      <c r="M3" s="7" t="s">
        <v>252</v>
      </c>
    </row>
    <row r="4" ht="33" customHeight="1" spans="1:13">
      <c r="A4" s="10"/>
      <c r="B4" s="11"/>
      <c r="C4" s="12"/>
      <c r="D4" s="11"/>
      <c r="E4" s="11"/>
      <c r="F4" s="12"/>
      <c r="G4" s="13" t="s">
        <v>285</v>
      </c>
      <c r="H4" s="14" t="s">
        <v>286</v>
      </c>
      <c r="I4" s="14" t="s">
        <v>287</v>
      </c>
      <c r="J4" s="14" t="s">
        <v>288</v>
      </c>
      <c r="K4" s="14" t="s">
        <v>289</v>
      </c>
      <c r="L4" s="27" t="s">
        <v>290</v>
      </c>
      <c r="M4" s="11"/>
    </row>
    <row r="5" s="1" customFormat="1" ht="39" customHeight="1" spans="1:13">
      <c r="A5" s="14">
        <v>1</v>
      </c>
      <c r="B5" s="7" t="s">
        <v>291</v>
      </c>
      <c r="C5" s="7" t="s">
        <v>292</v>
      </c>
      <c r="D5" s="7" t="s">
        <v>293</v>
      </c>
      <c r="E5" s="7">
        <v>34</v>
      </c>
      <c r="F5" s="7" t="s">
        <v>294</v>
      </c>
      <c r="G5" s="15">
        <f>SUM(H5:L5)</f>
        <v>15.28</v>
      </c>
      <c r="H5" s="15">
        <v>15.28</v>
      </c>
      <c r="I5" s="28"/>
      <c r="J5" s="24"/>
      <c r="K5" s="24"/>
      <c r="L5" s="24"/>
      <c r="M5" s="14"/>
    </row>
    <row r="6" s="1" customFormat="1" ht="39" customHeight="1" spans="1:13">
      <c r="A6" s="7">
        <v>2</v>
      </c>
      <c r="B6" s="7" t="s">
        <v>295</v>
      </c>
      <c r="C6" s="7" t="s">
        <v>296</v>
      </c>
      <c r="D6" s="16" t="s">
        <v>297</v>
      </c>
      <c r="E6" s="7">
        <v>1</v>
      </c>
      <c r="F6" s="7" t="s">
        <v>298</v>
      </c>
      <c r="G6" s="15">
        <f t="shared" ref="G6:G11" si="0">SUM(H6:L6)</f>
        <v>41.72</v>
      </c>
      <c r="H6" s="17">
        <v>41.72</v>
      </c>
      <c r="I6" s="29"/>
      <c r="J6" s="19"/>
      <c r="K6" s="19"/>
      <c r="L6" s="19"/>
      <c r="M6" s="7"/>
    </row>
    <row r="7" s="1" customFormat="1" ht="39" customHeight="1" spans="1:13">
      <c r="A7" s="7">
        <v>3</v>
      </c>
      <c r="B7" s="7" t="s">
        <v>299</v>
      </c>
      <c r="C7" s="7" t="s">
        <v>300</v>
      </c>
      <c r="D7" s="16" t="s">
        <v>297</v>
      </c>
      <c r="E7" s="7">
        <v>1</v>
      </c>
      <c r="F7" s="7" t="s">
        <v>301</v>
      </c>
      <c r="G7" s="15">
        <f t="shared" si="0"/>
        <v>41</v>
      </c>
      <c r="H7" s="17">
        <v>41</v>
      </c>
      <c r="I7" s="28"/>
      <c r="J7" s="19"/>
      <c r="K7" s="19"/>
      <c r="L7" s="19"/>
      <c r="M7" s="7"/>
    </row>
    <row r="8" s="1" customFormat="1" ht="39" customHeight="1" spans="1:13">
      <c r="A8" s="7">
        <v>4</v>
      </c>
      <c r="B8" s="7" t="s">
        <v>302</v>
      </c>
      <c r="C8" s="7" t="s">
        <v>303</v>
      </c>
      <c r="D8" s="7" t="s">
        <v>304</v>
      </c>
      <c r="E8" s="7">
        <v>20</v>
      </c>
      <c r="F8" s="7" t="s">
        <v>305</v>
      </c>
      <c r="G8" s="15">
        <f t="shared" si="0"/>
        <v>0.44</v>
      </c>
      <c r="H8" s="18">
        <v>0.44</v>
      </c>
      <c r="I8" s="29"/>
      <c r="J8" s="19"/>
      <c r="K8" s="19"/>
      <c r="L8" s="19"/>
      <c r="M8" s="7"/>
    </row>
    <row r="9" s="1" customFormat="1" ht="39" customHeight="1" spans="1:13">
      <c r="A9" s="7">
        <v>5</v>
      </c>
      <c r="B9" s="7" t="s">
        <v>306</v>
      </c>
      <c r="C9" s="7" t="s">
        <v>307</v>
      </c>
      <c r="D9" s="7" t="s">
        <v>308</v>
      </c>
      <c r="E9" s="7">
        <v>1</v>
      </c>
      <c r="F9" s="7" t="s">
        <v>309</v>
      </c>
      <c r="G9" s="15">
        <f t="shared" si="0"/>
        <v>6</v>
      </c>
      <c r="H9" s="19">
        <v>6</v>
      </c>
      <c r="I9" s="19"/>
      <c r="J9" s="19"/>
      <c r="K9" s="19"/>
      <c r="L9" s="19"/>
      <c r="M9" s="7"/>
    </row>
    <row r="10" s="1" customFormat="1" ht="39" customHeight="1" spans="1:13">
      <c r="A10" s="7">
        <v>6</v>
      </c>
      <c r="B10" s="7" t="s">
        <v>310</v>
      </c>
      <c r="C10" s="7" t="s">
        <v>311</v>
      </c>
      <c r="D10" s="7" t="s">
        <v>297</v>
      </c>
      <c r="E10" s="7">
        <v>1</v>
      </c>
      <c r="F10" s="7" t="s">
        <v>312</v>
      </c>
      <c r="G10" s="15">
        <f t="shared" si="0"/>
        <v>0.3</v>
      </c>
      <c r="H10" s="19">
        <v>0.3</v>
      </c>
      <c r="I10" s="19"/>
      <c r="J10" s="19"/>
      <c r="K10" s="19"/>
      <c r="L10" s="19"/>
      <c r="M10" s="7"/>
    </row>
    <row r="11" s="1" customFormat="1" ht="39" customHeight="1" spans="1:13">
      <c r="A11" s="7"/>
      <c r="B11" s="7"/>
      <c r="C11" s="7"/>
      <c r="D11" s="7"/>
      <c r="E11" s="7"/>
      <c r="F11" s="7"/>
      <c r="G11" s="15">
        <f t="shared" si="0"/>
        <v>0</v>
      </c>
      <c r="H11" s="19"/>
      <c r="I11" s="19"/>
      <c r="J11" s="19"/>
      <c r="K11" s="19"/>
      <c r="L11" s="19"/>
      <c r="M11" s="7"/>
    </row>
    <row r="12" s="1" customFormat="1" ht="39" customHeight="1" spans="1:13">
      <c r="A12" s="7"/>
      <c r="B12" s="7"/>
      <c r="C12" s="7"/>
      <c r="D12" s="7"/>
      <c r="E12" s="7"/>
      <c r="F12" s="7"/>
      <c r="G12" s="15"/>
      <c r="H12" s="19"/>
      <c r="I12" s="19"/>
      <c r="J12" s="19"/>
      <c r="K12" s="19"/>
      <c r="L12" s="19"/>
      <c r="M12" s="7"/>
    </row>
    <row r="13" s="1" customFormat="1" ht="39" customHeight="1" spans="1:13">
      <c r="A13" s="7"/>
      <c r="B13" s="7"/>
      <c r="C13" s="7"/>
      <c r="D13" s="7"/>
      <c r="E13" s="7"/>
      <c r="F13" s="7"/>
      <c r="G13" s="19"/>
      <c r="H13" s="19"/>
      <c r="I13" s="19"/>
      <c r="J13" s="19"/>
      <c r="K13" s="19"/>
      <c r="L13" s="19"/>
      <c r="M13" s="7"/>
    </row>
    <row r="14" s="1" customFormat="1" ht="39" customHeight="1" spans="1:13">
      <c r="A14" s="20" t="s">
        <v>313</v>
      </c>
      <c r="B14" s="21"/>
      <c r="C14" s="21"/>
      <c r="D14" s="21"/>
      <c r="E14" s="21"/>
      <c r="F14" s="22"/>
      <c r="G14" s="23">
        <f t="shared" ref="G14:L14" si="1">SUM(G5:G13)</f>
        <v>104.74</v>
      </c>
      <c r="H14" s="24">
        <f t="shared" si="1"/>
        <v>104.74</v>
      </c>
      <c r="I14" s="24">
        <f t="shared" si="1"/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30"/>
    </row>
  </sheetData>
  <mergeCells count="12">
    <mergeCell ref="A1:M1"/>
    <mergeCell ref="A2:F2"/>
    <mergeCell ref="L2:M2"/>
    <mergeCell ref="G3:L3"/>
    <mergeCell ref="A14:F14"/>
    <mergeCell ref="A3:A4"/>
    <mergeCell ref="B3:B4"/>
    <mergeCell ref="C3:C4"/>
    <mergeCell ref="D3:D4"/>
    <mergeCell ref="E3:E4"/>
    <mergeCell ref="F3:F4"/>
    <mergeCell ref="M3:M4"/>
  </mergeCells>
  <conditionalFormatting sqref="G5:L1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E33"/>
  <sheetViews>
    <sheetView showGridLines="0" showZeros="0" topLeftCell="A14" workbookViewId="0">
      <selection activeCell="D6" sqref="D6"/>
    </sheetView>
  </sheetViews>
  <sheetFormatPr defaultColWidth="9.125" defaultRowHeight="12.75" customHeight="1" outlineLevelCol="4"/>
  <cols>
    <col min="1" max="1" width="37.5" customWidth="1"/>
    <col min="2" max="2" width="15.375" customWidth="1"/>
    <col min="3" max="3" width="32" customWidth="1"/>
    <col min="4" max="4" width="16" customWidth="1"/>
  </cols>
  <sheetData>
    <row r="1" ht="30" customHeight="1" spans="1:4">
      <c r="A1" s="4" t="s">
        <v>23</v>
      </c>
      <c r="B1" s="4"/>
      <c r="C1" s="4"/>
      <c r="D1" s="4"/>
    </row>
    <row r="2" ht="22.05" customHeight="1" spans="1:4">
      <c r="A2" s="5" t="str">
        <f>(部门基本情况表!A2)</f>
        <v>编报单位：万荣县委机关事务服务中心</v>
      </c>
      <c r="B2" s="5"/>
      <c r="C2" s="6"/>
      <c r="D2" s="31" t="s">
        <v>24</v>
      </c>
    </row>
    <row r="3" ht="27" customHeight="1" spans="1:4">
      <c r="A3" s="101" t="s">
        <v>25</v>
      </c>
      <c r="B3" s="115"/>
      <c r="C3" s="101" t="s">
        <v>26</v>
      </c>
      <c r="D3" s="115"/>
    </row>
    <row r="4" ht="27" customHeight="1" spans="1:4">
      <c r="A4" s="8" t="s">
        <v>27</v>
      </c>
      <c r="B4" s="116" t="s">
        <v>28</v>
      </c>
      <c r="C4" s="117" t="s">
        <v>27</v>
      </c>
      <c r="D4" s="118" t="s">
        <v>28</v>
      </c>
    </row>
    <row r="5" ht="19.95" customHeight="1" spans="1:5">
      <c r="A5" s="103" t="s">
        <v>29</v>
      </c>
      <c r="B5" s="105">
        <f>SUM(B6:B7)</f>
        <v>7045641</v>
      </c>
      <c r="C5" s="36" t="s">
        <v>30</v>
      </c>
      <c r="D5" s="105">
        <v>6399413</v>
      </c>
      <c r="E5" s="119"/>
    </row>
    <row r="6" ht="19.95" customHeight="1" spans="1:4">
      <c r="A6" s="103" t="s">
        <v>31</v>
      </c>
      <c r="B6" s="110">
        <f>SUM('部门预算收入总表（二）'!D5)</f>
        <v>7045641</v>
      </c>
      <c r="C6" s="36" t="s">
        <v>32</v>
      </c>
      <c r="D6" s="105"/>
    </row>
    <row r="7" ht="19.95" customHeight="1" spans="1:4">
      <c r="A7" s="103" t="s">
        <v>33</v>
      </c>
      <c r="B7" s="110">
        <f>SUM('部门预算收入总表（二）'!E5)</f>
        <v>0</v>
      </c>
      <c r="C7" s="36" t="s">
        <v>34</v>
      </c>
      <c r="D7" s="105"/>
    </row>
    <row r="8" ht="19.95" customHeight="1" spans="1:4">
      <c r="A8" s="103" t="s">
        <v>35</v>
      </c>
      <c r="B8" s="110">
        <f>SUM('部门预算收入总表（二）'!F5)</f>
        <v>0</v>
      </c>
      <c r="C8" s="36" t="s">
        <v>36</v>
      </c>
      <c r="D8" s="105"/>
    </row>
    <row r="9" ht="19.95" customHeight="1" spans="1:4">
      <c r="A9" s="103" t="s">
        <v>37</v>
      </c>
      <c r="B9" s="120"/>
      <c r="C9" s="36" t="s">
        <v>38</v>
      </c>
      <c r="D9" s="105"/>
    </row>
    <row r="10" ht="19.95" customHeight="1" spans="1:5">
      <c r="A10" s="103" t="s">
        <v>39</v>
      </c>
      <c r="B10" s="120">
        <f>SUM('部门预算收入总表（二）'!G5)</f>
        <v>0</v>
      </c>
      <c r="C10" s="36" t="s">
        <v>40</v>
      </c>
      <c r="D10" s="105"/>
      <c r="E10" s="119"/>
    </row>
    <row r="11" ht="19.95" customHeight="1" spans="1:4">
      <c r="A11" s="51"/>
      <c r="B11" s="111"/>
      <c r="C11" s="36" t="s">
        <v>41</v>
      </c>
      <c r="D11" s="105"/>
    </row>
    <row r="12" ht="19.95" customHeight="1" spans="1:4">
      <c r="A12" s="51"/>
      <c r="B12" s="111"/>
      <c r="C12" s="36" t="s">
        <v>42</v>
      </c>
      <c r="D12" s="105">
        <v>359138</v>
      </c>
    </row>
    <row r="13" ht="19.95" customHeight="1" spans="1:4">
      <c r="A13" s="51"/>
      <c r="B13" s="111"/>
      <c r="C13" s="36" t="s">
        <v>43</v>
      </c>
      <c r="D13" s="105"/>
    </row>
    <row r="14" ht="19.95" customHeight="1" spans="1:4">
      <c r="A14" s="51"/>
      <c r="B14" s="111"/>
      <c r="C14" s="36" t="s">
        <v>44</v>
      </c>
      <c r="D14" s="105">
        <v>103352</v>
      </c>
    </row>
    <row r="15" ht="19.95" customHeight="1" spans="1:4">
      <c r="A15" s="51"/>
      <c r="B15" s="111"/>
      <c r="C15" s="36" t="s">
        <v>45</v>
      </c>
      <c r="D15" s="105"/>
    </row>
    <row r="16" ht="19.95" customHeight="1" spans="1:4">
      <c r="A16" s="51"/>
      <c r="B16" s="111"/>
      <c r="C16" s="36" t="s">
        <v>46</v>
      </c>
      <c r="D16" s="105"/>
    </row>
    <row r="17" ht="19.95" customHeight="1" spans="1:4">
      <c r="A17" s="51"/>
      <c r="B17" s="111"/>
      <c r="C17" s="36" t="s">
        <v>47</v>
      </c>
      <c r="D17" s="105"/>
    </row>
    <row r="18" ht="19.95" customHeight="1" spans="1:4">
      <c r="A18" s="51"/>
      <c r="B18" s="111"/>
      <c r="C18" s="36" t="s">
        <v>48</v>
      </c>
      <c r="D18" s="105"/>
    </row>
    <row r="19" ht="19.95" customHeight="1" spans="1:4">
      <c r="A19" s="51"/>
      <c r="B19" s="111"/>
      <c r="C19" s="36" t="s">
        <v>49</v>
      </c>
      <c r="D19" s="105"/>
    </row>
    <row r="20" ht="19.95" customHeight="1" spans="1:4">
      <c r="A20" s="51"/>
      <c r="B20" s="111"/>
      <c r="C20" s="36" t="s">
        <v>50</v>
      </c>
      <c r="D20" s="105"/>
    </row>
    <row r="21" ht="19.95" customHeight="1" spans="1:4">
      <c r="A21" s="51"/>
      <c r="B21" s="111"/>
      <c r="C21" s="36" t="s">
        <v>51</v>
      </c>
      <c r="D21" s="105"/>
    </row>
    <row r="22" ht="19.95" customHeight="1" spans="1:4">
      <c r="A22" s="51"/>
      <c r="B22" s="111"/>
      <c r="C22" s="36" t="s">
        <v>52</v>
      </c>
      <c r="D22" s="105"/>
    </row>
    <row r="23" ht="19.95" customHeight="1" spans="1:4">
      <c r="A23" s="51"/>
      <c r="B23" s="111"/>
      <c r="C23" s="36" t="s">
        <v>53</v>
      </c>
      <c r="D23" s="105"/>
    </row>
    <row r="24" ht="19.95" customHeight="1" spans="1:4">
      <c r="A24" s="51"/>
      <c r="B24" s="111"/>
      <c r="C24" s="36" t="s">
        <v>54</v>
      </c>
      <c r="D24" s="105">
        <v>183738</v>
      </c>
    </row>
    <row r="25" ht="19.95" customHeight="1" spans="1:4">
      <c r="A25" s="51"/>
      <c r="B25" s="111"/>
      <c r="C25" s="36" t="s">
        <v>55</v>
      </c>
      <c r="D25" s="105"/>
    </row>
    <row r="26" ht="19.95" customHeight="1" spans="1:4">
      <c r="A26" s="51"/>
      <c r="B26" s="111"/>
      <c r="C26" s="43" t="s">
        <v>56</v>
      </c>
      <c r="D26" s="105"/>
    </row>
    <row r="27" ht="19.95" customHeight="1" spans="1:4">
      <c r="A27" s="51"/>
      <c r="B27" s="111"/>
      <c r="C27" s="36" t="s">
        <v>57</v>
      </c>
      <c r="D27" s="104"/>
    </row>
    <row r="28" ht="19.95" customHeight="1" spans="1:4">
      <c r="A28" s="51"/>
      <c r="B28" s="111"/>
      <c r="C28" s="36" t="s">
        <v>58</v>
      </c>
      <c r="D28" s="104">
        <v>0</v>
      </c>
    </row>
    <row r="29" ht="19.95" customHeight="1" spans="1:4">
      <c r="A29" s="51"/>
      <c r="B29" s="111"/>
      <c r="C29" s="36" t="s">
        <v>59</v>
      </c>
      <c r="D29" s="104">
        <v>0</v>
      </c>
    </row>
    <row r="30" ht="19.95" customHeight="1" spans="1:4">
      <c r="A30" s="51"/>
      <c r="B30" s="111"/>
      <c r="C30" s="36" t="s">
        <v>60</v>
      </c>
      <c r="D30" s="104">
        <v>0</v>
      </c>
    </row>
    <row r="31" ht="19.95" customHeight="1" spans="1:4">
      <c r="A31" s="51"/>
      <c r="B31" s="111"/>
      <c r="C31" s="43" t="s">
        <v>61</v>
      </c>
      <c r="D31" s="104">
        <v>0</v>
      </c>
    </row>
    <row r="32" ht="19.95" customHeight="1" spans="1:4">
      <c r="A32" s="51"/>
      <c r="B32" s="121"/>
      <c r="C32" s="43" t="s">
        <v>62</v>
      </c>
      <c r="D32" s="105">
        <v>0</v>
      </c>
    </row>
    <row r="33" ht="19.95" customHeight="1" spans="1:4">
      <c r="A33" s="13" t="s">
        <v>63</v>
      </c>
      <c r="B33" s="122">
        <f>SUM(B5+B8+B9+B10)</f>
        <v>7045641</v>
      </c>
      <c r="C33" s="13" t="s">
        <v>64</v>
      </c>
      <c r="D33" s="110">
        <f>SUM(D5:D32)</f>
        <v>7045641</v>
      </c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3" workbookViewId="0">
      <selection activeCell="D6" sqref="D6:D13"/>
    </sheetView>
  </sheetViews>
  <sheetFormatPr defaultColWidth="9.125" defaultRowHeight="12.75" customHeight="1" outlineLevelCol="6"/>
  <cols>
    <col min="1" max="1" width="12.375" customWidth="1"/>
    <col min="2" max="2" width="17.375" customWidth="1"/>
    <col min="3" max="3" width="16.375" customWidth="1"/>
    <col min="4" max="5" width="14.5" customWidth="1"/>
    <col min="6" max="6" width="12.5" customWidth="1"/>
    <col min="7" max="7" width="12.625" customWidth="1"/>
  </cols>
  <sheetData>
    <row r="1" ht="34.95" customHeight="1" spans="1:7">
      <c r="A1" s="4" t="s">
        <v>65</v>
      </c>
      <c r="B1" s="4"/>
      <c r="C1" s="4"/>
      <c r="D1" s="4"/>
      <c r="E1" s="4"/>
      <c r="F1" s="4"/>
      <c r="G1" s="4"/>
    </row>
    <row r="2" ht="25.05" customHeight="1" spans="1:7">
      <c r="A2" s="5" t="str">
        <f>(部门基本情况表!A2)</f>
        <v>编报单位：万荣县委机关事务服务中心</v>
      </c>
      <c r="B2" s="5"/>
      <c r="C2" s="5"/>
      <c r="D2" s="5"/>
      <c r="E2" s="5"/>
      <c r="G2" s="31" t="s">
        <v>24</v>
      </c>
    </row>
    <row r="3" ht="33" customHeight="1" spans="1:7">
      <c r="A3" s="8" t="s">
        <v>66</v>
      </c>
      <c r="B3" s="26"/>
      <c r="C3" s="13" t="s">
        <v>67</v>
      </c>
      <c r="D3" s="8" t="s">
        <v>68</v>
      </c>
      <c r="E3" s="114"/>
      <c r="F3" s="13" t="s">
        <v>69</v>
      </c>
      <c r="G3" s="14" t="s">
        <v>70</v>
      </c>
    </row>
    <row r="4" ht="33" customHeight="1" spans="1:7">
      <c r="A4" s="13" t="s">
        <v>71</v>
      </c>
      <c r="B4" s="13" t="s">
        <v>72</v>
      </c>
      <c r="C4" s="13"/>
      <c r="D4" s="7" t="s">
        <v>73</v>
      </c>
      <c r="E4" s="7" t="s">
        <v>74</v>
      </c>
      <c r="F4" s="13"/>
      <c r="G4" s="14"/>
    </row>
    <row r="5" ht="33" customHeight="1" spans="1:7">
      <c r="A5" s="100"/>
      <c r="B5" s="99" t="s">
        <v>22</v>
      </c>
      <c r="C5" s="105">
        <f>SUM(D5:G5)</f>
        <v>7045641</v>
      </c>
      <c r="D5" s="105">
        <f>SUM('财政拨款预算收支总表（四）'!B7)</f>
        <v>7045641</v>
      </c>
      <c r="E5" s="105">
        <f>SUM('财政拨款预算收支总表（四）'!B8)</f>
        <v>0</v>
      </c>
      <c r="F5" s="105">
        <f>SUM('政府性基金预算收入表（九）'!C5)</f>
        <v>0</v>
      </c>
      <c r="G5" s="105">
        <f>SUM(G13:G21)</f>
        <v>0</v>
      </c>
    </row>
    <row r="6" ht="33.15" customHeight="1" spans="1:7">
      <c r="A6" s="20" t="str">
        <f>'一般公共预算财政拨款基本及项目经济分类总表（八）'!A6</f>
        <v>2010350</v>
      </c>
      <c r="B6" s="20" t="str">
        <f>'一般公共预算财政拨款基本及项目经济分类总表（八）'!B6</f>
        <v>事业运行</v>
      </c>
      <c r="C6" s="105">
        <f t="shared" ref="C6:C19" si="0">SUM(D6:G6)</f>
        <v>4217413</v>
      </c>
      <c r="D6" s="105">
        <v>4217413</v>
      </c>
      <c r="E6" s="105"/>
      <c r="F6" s="105"/>
      <c r="G6" s="105"/>
    </row>
    <row r="7" ht="33.15" customHeight="1" spans="1:7">
      <c r="A7" s="20" t="str">
        <f>'一般公共预算财政拨款基本及项目经济分类总表（八）'!A7</f>
        <v>2080505</v>
      </c>
      <c r="B7" s="20" t="str">
        <f>'一般公共预算财政拨款基本及项目经济分类总表（八）'!B7</f>
        <v>机关事业单位基本养老保险缴费支出</v>
      </c>
      <c r="C7" s="105">
        <f t="shared" si="0"/>
        <v>254404</v>
      </c>
      <c r="D7" s="105">
        <v>254404</v>
      </c>
      <c r="E7" s="105"/>
      <c r="F7" s="105"/>
      <c r="G7" s="105"/>
    </row>
    <row r="8" ht="33.15" customHeight="1" spans="1:7">
      <c r="A8" s="20" t="str">
        <f>'一般公共预算财政拨款基本及项目经济分类总表（八）'!A8</f>
        <v>2080506</v>
      </c>
      <c r="B8" s="20" t="str">
        <f>'一般公共预算财政拨款基本及项目经济分类总表（八）'!B8</f>
        <v>机关事业单位职业年金缴费支出</v>
      </c>
      <c r="C8" s="105">
        <f t="shared" si="0"/>
        <v>79000</v>
      </c>
      <c r="D8" s="105">
        <v>79000</v>
      </c>
      <c r="E8" s="105"/>
      <c r="F8" s="105"/>
      <c r="G8" s="105"/>
    </row>
    <row r="9" ht="33.15" customHeight="1" spans="1:7">
      <c r="A9" s="20" t="str">
        <f>'一般公共预算财政拨款基本及项目经济分类总表（八）'!A9</f>
        <v>2089999</v>
      </c>
      <c r="B9" s="20" t="str">
        <f>'一般公共预算财政拨款基本及项目经济分类总表（八）'!B9</f>
        <v>其他社会保障和就业支出</v>
      </c>
      <c r="C9" s="105">
        <f t="shared" si="0"/>
        <v>12234</v>
      </c>
      <c r="D9" s="105">
        <v>12234</v>
      </c>
      <c r="E9" s="105"/>
      <c r="F9" s="105"/>
      <c r="G9" s="105"/>
    </row>
    <row r="10" ht="33.15" customHeight="1" spans="1:7">
      <c r="A10" s="20" t="str">
        <f>'一般公共预算财政拨款基本及项目经济分类总表（八）'!A10</f>
        <v>2101101</v>
      </c>
      <c r="B10" s="20" t="str">
        <f>'一般公共预算财政拨款基本及项目经济分类总表（八）'!B10</f>
        <v>行政单位医疗</v>
      </c>
      <c r="C10" s="105">
        <f t="shared" si="0"/>
        <v>103352</v>
      </c>
      <c r="D10" s="105">
        <v>103352</v>
      </c>
      <c r="E10" s="105"/>
      <c r="F10" s="105"/>
      <c r="G10" s="105"/>
    </row>
    <row r="11" ht="33.15" customHeight="1" spans="1:7">
      <c r="A11" s="20" t="str">
        <f>'一般公共预算财政拨款基本及项目经济分类总表（八）'!A11</f>
        <v>2210201</v>
      </c>
      <c r="B11" s="20" t="str">
        <f>'一般公共预算财政拨款基本及项目经济分类总表（八）'!B11</f>
        <v>住房公积金</v>
      </c>
      <c r="C11" s="105">
        <f t="shared" si="0"/>
        <v>183738</v>
      </c>
      <c r="D11" s="105">
        <v>183738</v>
      </c>
      <c r="E11" s="105"/>
      <c r="F11" s="105"/>
      <c r="G11" s="105"/>
    </row>
    <row r="12" ht="33.15" customHeight="1" spans="1:7">
      <c r="A12" s="20">
        <f>'一般公共预算财政拨款基本及项目经济分类总表（八）'!A12</f>
        <v>2080899</v>
      </c>
      <c r="B12" s="20" t="str">
        <f>'一般公共预算财政拨款基本及项目经济分类总表（八）'!B12</f>
        <v>其他优抚支出</v>
      </c>
      <c r="C12" s="105">
        <f t="shared" si="0"/>
        <v>13500</v>
      </c>
      <c r="D12" s="105">
        <v>13500</v>
      </c>
      <c r="E12" s="105"/>
      <c r="F12" s="105"/>
      <c r="G12" s="105"/>
    </row>
    <row r="13" ht="33.15" customHeight="1" spans="1:7">
      <c r="A13" s="20" t="str">
        <f>'一般公共预算财政拨款基本及项目经济分类总表（八）'!A13</f>
        <v>2010303</v>
      </c>
      <c r="B13" s="20" t="str">
        <f>'一般公共预算财政拨款基本及项目经济分类总表（八）'!B13</f>
        <v>机关服务</v>
      </c>
      <c r="C13" s="105">
        <f t="shared" si="0"/>
        <v>2182000</v>
      </c>
      <c r="D13" s="105">
        <v>2182000</v>
      </c>
      <c r="E13" s="105"/>
      <c r="F13" s="105"/>
      <c r="G13" s="105"/>
    </row>
    <row r="14" ht="33.15" customHeight="1" spans="1:7">
      <c r="A14" s="13"/>
      <c r="B14" s="13"/>
      <c r="C14" s="105">
        <f t="shared" si="0"/>
        <v>0</v>
      </c>
      <c r="D14" s="105"/>
      <c r="E14" s="105"/>
      <c r="F14" s="105"/>
      <c r="G14" s="105"/>
    </row>
    <row r="15" ht="33.15" customHeight="1" spans="1:7">
      <c r="A15" s="13"/>
      <c r="B15" s="13"/>
      <c r="C15" s="105">
        <f t="shared" si="0"/>
        <v>0</v>
      </c>
      <c r="D15" s="105"/>
      <c r="E15" s="105"/>
      <c r="F15" s="105"/>
      <c r="G15" s="105"/>
    </row>
    <row r="16" ht="33.15" customHeight="1" spans="1:7">
      <c r="A16" s="13"/>
      <c r="B16" s="13"/>
      <c r="C16" s="105">
        <f t="shared" si="0"/>
        <v>0</v>
      </c>
      <c r="D16" s="105"/>
      <c r="E16" s="105"/>
      <c r="F16" s="105"/>
      <c r="G16" s="105"/>
    </row>
    <row r="17" ht="33.15" customHeight="1" spans="1:7">
      <c r="A17" s="13"/>
      <c r="B17" s="13"/>
      <c r="C17" s="105">
        <f t="shared" si="0"/>
        <v>0</v>
      </c>
      <c r="D17" s="105"/>
      <c r="E17" s="105"/>
      <c r="F17" s="105"/>
      <c r="G17" s="105"/>
    </row>
    <row r="18" ht="33.15" customHeight="1" spans="1:7">
      <c r="A18" s="13"/>
      <c r="B18" s="13"/>
      <c r="C18" s="105">
        <f t="shared" si="0"/>
        <v>0</v>
      </c>
      <c r="D18" s="105"/>
      <c r="E18" s="105"/>
      <c r="F18" s="105"/>
      <c r="G18" s="105"/>
    </row>
    <row r="19" ht="33.15" customHeight="1" spans="1:7">
      <c r="A19" s="13"/>
      <c r="B19" s="13"/>
      <c r="C19" s="105">
        <f t="shared" si="0"/>
        <v>0</v>
      </c>
      <c r="D19" s="105"/>
      <c r="E19" s="105"/>
      <c r="F19" s="105"/>
      <c r="G19" s="105"/>
    </row>
    <row r="20" ht="33.15" customHeight="1" spans="1:7">
      <c r="A20" s="13"/>
      <c r="B20" s="13"/>
      <c r="C20" s="105"/>
      <c r="D20" s="105"/>
      <c r="E20" s="105"/>
      <c r="F20" s="105"/>
      <c r="G20" s="105"/>
    </row>
    <row r="21" ht="33.15" customHeight="1" spans="1:7">
      <c r="A21" s="13"/>
      <c r="B21" s="13"/>
      <c r="C21" s="105">
        <f>SUM(D21:G21)</f>
        <v>0</v>
      </c>
      <c r="D21" s="105"/>
      <c r="E21" s="105"/>
      <c r="F21" s="105"/>
      <c r="G21" s="105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topLeftCell="A3" workbookViewId="0">
      <selection activeCell="A20" sqref="$A20:$XFD20"/>
    </sheetView>
  </sheetViews>
  <sheetFormatPr defaultColWidth="9.125" defaultRowHeight="12.75" customHeight="1" outlineLevelCol="5"/>
  <cols>
    <col min="1" max="1" width="9.875" customWidth="1"/>
    <col min="2" max="2" width="18.125" customWidth="1"/>
    <col min="3" max="3" width="25.875" customWidth="1"/>
    <col min="4" max="4" width="16" customWidth="1"/>
    <col min="5" max="6" width="15.125" customWidth="1"/>
  </cols>
  <sheetData>
    <row r="1" ht="34.95" customHeight="1" spans="1:6">
      <c r="A1" s="4" t="s">
        <v>75</v>
      </c>
      <c r="B1" s="4"/>
      <c r="C1" s="4"/>
      <c r="D1" s="4"/>
      <c r="E1" s="4"/>
      <c r="F1" s="4"/>
    </row>
    <row r="2" ht="25.05" customHeight="1" spans="1:6">
      <c r="A2" s="5" t="str">
        <f>(部门基本情况表!A2)</f>
        <v>编报单位：万荣县委机关事务服务中心</v>
      </c>
      <c r="B2" s="5"/>
      <c r="C2" s="5"/>
      <c r="D2" s="5"/>
      <c r="F2" s="31" t="s">
        <v>24</v>
      </c>
    </row>
    <row r="3" ht="34.05" customHeight="1" spans="1:6">
      <c r="A3" s="8" t="s">
        <v>76</v>
      </c>
      <c r="B3" s="9"/>
      <c r="C3" s="26"/>
      <c r="D3" s="8" t="s">
        <v>77</v>
      </c>
      <c r="E3" s="8" t="s">
        <v>78</v>
      </c>
      <c r="F3" s="13" t="s">
        <v>79</v>
      </c>
    </row>
    <row r="4" ht="34.05" customHeight="1" spans="1:6">
      <c r="A4" s="32" t="s">
        <v>71</v>
      </c>
      <c r="B4" s="32" t="s">
        <v>72</v>
      </c>
      <c r="C4" s="13" t="s">
        <v>80</v>
      </c>
      <c r="D4" s="49"/>
      <c r="E4" s="49"/>
      <c r="F4" s="32"/>
    </row>
    <row r="5" ht="33.15" customHeight="1" spans="1:6">
      <c r="A5" s="113"/>
      <c r="B5" s="33"/>
      <c r="C5" s="33" t="s">
        <v>22</v>
      </c>
      <c r="D5" s="107">
        <f t="shared" ref="D5:D19" si="0">SUM(E5:F5)</f>
        <v>7045641</v>
      </c>
      <c r="E5" s="107">
        <f>SUM(E6:E21)</f>
        <v>4850141</v>
      </c>
      <c r="F5" s="105">
        <f>SUM(F6:F21)</f>
        <v>2195500</v>
      </c>
    </row>
    <row r="6" ht="33.15" customHeight="1" spans="1:6">
      <c r="A6" s="20" t="str">
        <f>'一般公共预算财政拨款基本及项目经济分类总表（八）'!A6</f>
        <v>2010350</v>
      </c>
      <c r="B6" s="20" t="str">
        <f>'一般公共预算财政拨款基本及项目经济分类总表（八）'!B6</f>
        <v>事业运行</v>
      </c>
      <c r="C6" s="20" t="str">
        <f>'一般公共预算财政拨款基本及项目经济分类总表（八）'!C6</f>
        <v>基本支出</v>
      </c>
      <c r="D6" s="107">
        <f t="shared" si="0"/>
        <v>4217413</v>
      </c>
      <c r="E6" s="107">
        <f>SUM('一般公共预算财政拨款基本及项目经济分类总表（八）'!E6)</f>
        <v>4217413</v>
      </c>
      <c r="F6" s="105"/>
    </row>
    <row r="7" ht="33.15" customHeight="1" spans="1:6">
      <c r="A7" s="20" t="str">
        <f>'一般公共预算财政拨款基本及项目经济分类总表（八）'!A7</f>
        <v>2080505</v>
      </c>
      <c r="B7" s="20" t="str">
        <f>'一般公共预算财政拨款基本及项目经济分类总表（八）'!B7</f>
        <v>机关事业单位基本养老保险缴费支出</v>
      </c>
      <c r="C7" s="20" t="str">
        <f>'一般公共预算财政拨款基本及项目经济分类总表（八）'!C7</f>
        <v>机关事业单位基本养老       保险缴费</v>
      </c>
      <c r="D7" s="107">
        <f t="shared" si="0"/>
        <v>254404</v>
      </c>
      <c r="E7" s="107">
        <f>SUM('一般公共预算财政拨款基本及项目经济分类总表（八）'!E7)</f>
        <v>254404</v>
      </c>
      <c r="F7" s="105"/>
    </row>
    <row r="8" ht="33.15" customHeight="1" spans="1:6">
      <c r="A8" s="20" t="str">
        <f>'一般公共预算财政拨款基本及项目经济分类总表（八）'!A8</f>
        <v>2080506</v>
      </c>
      <c r="B8" s="20" t="str">
        <f>'一般公共预算财政拨款基本及项目经济分类总表（八）'!B8</f>
        <v>机关事业单位职业年金缴费支出</v>
      </c>
      <c r="C8" s="20" t="str">
        <f>'一般公共预算财政拨款基本及项目经济分类总表（八）'!C8</f>
        <v>职业年金缴费</v>
      </c>
      <c r="D8" s="107">
        <f t="shared" si="0"/>
        <v>79000</v>
      </c>
      <c r="E8" s="107">
        <f>SUM('一般公共预算财政拨款基本及项目经济分类总表（八）'!E8)</f>
        <v>79000</v>
      </c>
      <c r="F8" s="105"/>
    </row>
    <row r="9" ht="33.15" customHeight="1" spans="1:6">
      <c r="A9" s="20" t="str">
        <f>'一般公共预算财政拨款基本及项目经济分类总表（八）'!A9</f>
        <v>2089999</v>
      </c>
      <c r="B9" s="20" t="str">
        <f>'一般公共预算财政拨款基本及项目经济分类总表（八）'!B9</f>
        <v>其他社会保障和就业支出</v>
      </c>
      <c r="C9" s="20" t="str">
        <f>'一般公共预算财政拨款基本及项目经济分类总表（八）'!C9</f>
        <v>失业、工伤保险缴费</v>
      </c>
      <c r="D9" s="107">
        <f t="shared" si="0"/>
        <v>12234</v>
      </c>
      <c r="E9" s="107">
        <f>SUM('一般公共预算财政拨款基本及项目经济分类总表（八）'!E9)</f>
        <v>12234</v>
      </c>
      <c r="F9" s="105"/>
    </row>
    <row r="10" ht="33.15" customHeight="1" spans="1:6">
      <c r="A10" s="20" t="str">
        <f>'一般公共预算财政拨款基本及项目经济分类总表（八）'!A10</f>
        <v>2101101</v>
      </c>
      <c r="B10" s="20" t="str">
        <f>'一般公共预算财政拨款基本及项目经济分类总表（八）'!B10</f>
        <v>行政单位医疗</v>
      </c>
      <c r="C10" s="20" t="str">
        <f>'一般公共预算财政拨款基本及项目经济分类总表（八）'!C10</f>
        <v>职工基本医疗保险缴费</v>
      </c>
      <c r="D10" s="107">
        <f t="shared" si="0"/>
        <v>103352</v>
      </c>
      <c r="E10" s="107">
        <f>SUM('一般公共预算财政拨款基本及项目经济分类总表（八）'!E10)</f>
        <v>103352</v>
      </c>
      <c r="F10" s="105"/>
    </row>
    <row r="11" ht="33.15" customHeight="1" spans="1:6">
      <c r="A11" s="20" t="str">
        <f>'一般公共预算财政拨款基本及项目经济分类总表（八）'!A11</f>
        <v>2210201</v>
      </c>
      <c r="B11" s="20" t="str">
        <f>'一般公共预算财政拨款基本及项目经济分类总表（八）'!B11</f>
        <v>住房公积金</v>
      </c>
      <c r="C11" s="20" t="str">
        <f>'一般公共预算财政拨款基本及项目经济分类总表（八）'!C11</f>
        <v>住房公积金</v>
      </c>
      <c r="D11" s="107">
        <f t="shared" si="0"/>
        <v>183738</v>
      </c>
      <c r="E11" s="107">
        <f>SUM('一般公共预算财政拨款基本及项目经济分类总表（八）'!E11)</f>
        <v>183738</v>
      </c>
      <c r="F11" s="105"/>
    </row>
    <row r="12" ht="33.15" customHeight="1" spans="1:6">
      <c r="A12" s="20">
        <f>'一般公共预算财政拨款基本及项目经济分类总表（八）'!A12</f>
        <v>2080899</v>
      </c>
      <c r="B12" s="20" t="str">
        <f>'一般公共预算财政拨款基本及项目经济分类总表（八）'!B12</f>
        <v>其他优抚支出</v>
      </c>
      <c r="C12" s="20" t="str">
        <f>'一般公共预算财政拨款基本及项目经济分类总表（八）'!C12</f>
        <v>遗属人员补助金</v>
      </c>
      <c r="D12" s="107">
        <f t="shared" si="0"/>
        <v>13500</v>
      </c>
      <c r="E12" s="107">
        <f>SUM('一般公共预算财政拨款基本及项目经济分类总表（八）'!E12)</f>
        <v>0</v>
      </c>
      <c r="F12" s="105">
        <f>SUM('一般公共预算财政拨款基本及项目经济分类总表（八）'!F12)</f>
        <v>13500</v>
      </c>
    </row>
    <row r="13" ht="33.15" customHeight="1" spans="1:6">
      <c r="A13" s="20" t="str">
        <f>'一般公共预算财政拨款基本及项目经济分类总表（八）'!A13</f>
        <v>2010303</v>
      </c>
      <c r="B13" s="20" t="str">
        <f>'一般公共预算财政拨款基本及项目经济分类总表（八）'!B13</f>
        <v>机关服务</v>
      </c>
      <c r="C13" s="20" t="str">
        <f>'一般公共预算财政拨款基本及项目经济分类总表（八）'!C13</f>
        <v>机关后勤管理事务</v>
      </c>
      <c r="D13" s="107">
        <f t="shared" si="0"/>
        <v>953000</v>
      </c>
      <c r="E13" s="107">
        <f>SUM('一般公共预算财政拨款基本及项目经济分类总表（八）'!E13)</f>
        <v>0</v>
      </c>
      <c r="F13" s="105">
        <f>SUM('一般公共预算财政拨款基本及项目经济分类总表（八）'!F13)</f>
        <v>953000</v>
      </c>
    </row>
    <row r="14" ht="33.15" customHeight="1" spans="1:6">
      <c r="A14" s="20" t="str">
        <f>'一般公共预算财政拨款基本及项目经济分类总表（八）'!A14</f>
        <v>2010303</v>
      </c>
      <c r="B14" s="20" t="str">
        <f>'一般公共预算财政拨款基本及项目经济分类总表（八）'!B14</f>
        <v>机关服务</v>
      </c>
      <c r="C14" s="20" t="str">
        <f>'一般公共预算财政拨款基本及项目经济分类总表（八）'!C14</f>
        <v>公车更换购置项目</v>
      </c>
      <c r="D14" s="107">
        <f t="shared" si="0"/>
        <v>170000</v>
      </c>
      <c r="E14" s="107">
        <f>SUM('一般公共预算财政拨款基本及项目经济分类总表（八）'!E14)</f>
        <v>0</v>
      </c>
      <c r="F14" s="105">
        <f>SUM('一般公共预算财政拨款基本及项目经济分类总表（八）'!F14)</f>
        <v>170000</v>
      </c>
    </row>
    <row r="15" ht="33.15" customHeight="1" spans="1:6">
      <c r="A15" s="20" t="str">
        <f>'一般公共预算财政拨款基本及项目经济分类总表（八）'!A15</f>
        <v>2010303</v>
      </c>
      <c r="B15" s="20" t="str">
        <f>'一般公共预算财政拨款基本及项目经济分类总表（八）'!B15</f>
        <v>机关服务</v>
      </c>
      <c r="C15" s="20" t="str">
        <f>'一般公共预算财政拨款基本及项目经济分类总表（八）'!C15</f>
        <v>大礼堂人员保险及工资项目</v>
      </c>
      <c r="D15" s="107">
        <f t="shared" si="0"/>
        <v>90000</v>
      </c>
      <c r="E15" s="107">
        <f>SUM('一般公共预算财政拨款基本及项目经济分类总表（八）'!E15)</f>
        <v>0</v>
      </c>
      <c r="F15" s="105">
        <f>SUM('一般公共预算财政拨款基本及项目经济分类总表（八）'!F15)</f>
        <v>90000</v>
      </c>
    </row>
    <row r="16" ht="33.15" customHeight="1" spans="1:6">
      <c r="A16" s="20" t="str">
        <f>'一般公共预算财政拨款基本及项目经济分类总表（八）'!A16</f>
        <v>2010303</v>
      </c>
      <c r="B16" s="20" t="str">
        <f>'一般公共预算财政拨款基本及项目经济分类总表（八）'!B16</f>
        <v>机关服务</v>
      </c>
      <c r="C16" s="20" t="str">
        <f>'一般公共预算财政拨款基本及项目经济分类总表（八）'!C16</f>
        <v>大礼堂维修维护项目</v>
      </c>
      <c r="D16" s="107">
        <f t="shared" si="0"/>
        <v>30000</v>
      </c>
      <c r="E16" s="107">
        <f>SUM('一般公共预算财政拨款基本及项目经济分类总表（八）'!E16)</f>
        <v>0</v>
      </c>
      <c r="F16" s="105">
        <f>SUM('一般公共预算财政拨款基本及项目经济分类总表（八）'!F16)</f>
        <v>30000</v>
      </c>
    </row>
    <row r="17" ht="33.15" customHeight="1" spans="1:6">
      <c r="A17" s="20" t="str">
        <f>'一般公共预算财政拨款基本及项目经济分类总表（八）'!A17</f>
        <v>2010303</v>
      </c>
      <c r="B17" s="20" t="str">
        <f>'一般公共预算财政拨款基本及项目经济分类总表（八）'!B17</f>
        <v>机关服务</v>
      </c>
      <c r="C17" s="20" t="str">
        <f>'一般公共预算财政拨款基本及项目经济分类总表（八）'!C17</f>
        <v>集中办公区食堂补助</v>
      </c>
      <c r="D17" s="107">
        <f t="shared" si="0"/>
        <v>69000</v>
      </c>
      <c r="E17" s="107">
        <f>SUM('一般公共预算财政拨款基本及项目经济分类总表（八）'!E17)</f>
        <v>0</v>
      </c>
      <c r="F17" s="105">
        <f>SUM('一般公共预算财政拨款基本及项目经济分类总表（八）'!F17)</f>
        <v>69000</v>
      </c>
    </row>
    <row r="18" ht="33.15" customHeight="1" spans="1:6">
      <c r="A18" s="20" t="str">
        <f>'一般公共预算财政拨款基本及项目经济分类总表（八）'!A18</f>
        <v>2010303</v>
      </c>
      <c r="B18" s="20" t="str">
        <f>'一般公共预算财政拨款基本及项目经济分类总表（八）'!B18</f>
        <v>机关服务</v>
      </c>
      <c r="C18" s="20" t="str">
        <f>'一般公共预算财政拨款基本及项目经济分类总表（八）'!C18</f>
        <v>机关大楼维修费用</v>
      </c>
      <c r="D18" s="107">
        <f t="shared" si="0"/>
        <v>724000</v>
      </c>
      <c r="E18" s="107">
        <f>SUM('一般公共预算财政拨款基本及项目经济分类总表（八）'!E18)</f>
        <v>0</v>
      </c>
      <c r="F18" s="105">
        <f>SUM('一般公共预算财政拨款基本及项目经济分类总表（八）'!F18)</f>
        <v>724000</v>
      </c>
    </row>
    <row r="19" ht="33.15" customHeight="1" spans="1:6">
      <c r="A19" s="20" t="str">
        <f>'一般公共预算财政拨款基本及项目经济分类总表（八）'!A19</f>
        <v>2010303</v>
      </c>
      <c r="B19" s="20" t="str">
        <f>'一般公共预算财政拨款基本及项目经济分类总表（八）'!B19</f>
        <v>机关服务</v>
      </c>
      <c r="C19" s="20" t="str">
        <f>'一般公共预算财政拨款基本及项目经济分类总表（八）'!C19</f>
        <v>办公设备及专用设备购置项目</v>
      </c>
      <c r="D19" s="107">
        <f t="shared" si="0"/>
        <v>146000</v>
      </c>
      <c r="E19" s="107">
        <f>SUM('一般公共预算财政拨款基本及项目经济分类总表（八）'!E19)</f>
        <v>0</v>
      </c>
      <c r="F19" s="105">
        <f>SUM('一般公共预算财政拨款基本及项目经济分类总表（八）'!F19)</f>
        <v>146000</v>
      </c>
    </row>
    <row r="20" ht="33.15" customHeight="1" spans="1:6">
      <c r="A20" s="20"/>
      <c r="B20" s="20"/>
      <c r="C20" s="20"/>
      <c r="D20" s="107"/>
      <c r="E20" s="107"/>
      <c r="F20" s="105"/>
    </row>
    <row r="21" ht="33.15" customHeight="1" spans="1:6">
      <c r="A21" s="20">
        <f>'一般公共预算财政拨款基本及项目经济分类总表（八）'!A20</f>
        <v>0</v>
      </c>
      <c r="B21" s="20">
        <f>'一般公共预算财政拨款基本及项目经济分类总表（八）'!B20</f>
        <v>0</v>
      </c>
      <c r="C21" s="20">
        <f>'一般公共预算财政拨款基本及项目经济分类总表（八）'!C20</f>
        <v>0</v>
      </c>
      <c r="D21" s="107">
        <f>SUM(E21:F21)</f>
        <v>0</v>
      </c>
      <c r="E21" s="107">
        <f>SUM('一般公共预算财政拨款基本及项目经济分类总表（八）'!E20)</f>
        <v>0</v>
      </c>
      <c r="F21" s="105">
        <f>SUM('一般公共预算财政拨款基本及项目经济分类总表（八）'!F20)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14" workbookViewId="0">
      <selection activeCell="N24" sqref="N24"/>
    </sheetView>
  </sheetViews>
  <sheetFormatPr defaultColWidth="9.125" defaultRowHeight="12.75" customHeight="1" outlineLevelCol="5"/>
  <cols>
    <col min="1" max="1" width="17.375" customWidth="1"/>
    <col min="2" max="2" width="14.125" customWidth="1"/>
    <col min="3" max="3" width="30.875" customWidth="1"/>
    <col min="4" max="4" width="12.5" customWidth="1"/>
    <col min="5" max="5" width="13.625" customWidth="1"/>
    <col min="6" max="6" width="11.875" customWidth="1"/>
  </cols>
  <sheetData>
    <row r="1" ht="25.05" customHeight="1" spans="1:6">
      <c r="A1" s="4" t="s">
        <v>81</v>
      </c>
      <c r="B1" s="4"/>
      <c r="C1" s="4"/>
      <c r="D1" s="4"/>
      <c r="E1" s="4"/>
      <c r="F1" s="4"/>
    </row>
    <row r="2" ht="22.05" customHeight="1" spans="1:6">
      <c r="A2" s="5" t="str">
        <f>(部门基本情况表!A2)</f>
        <v>编报单位：万荣县委机关事务服务中心</v>
      </c>
      <c r="B2" s="5"/>
      <c r="C2" s="5"/>
      <c r="F2" s="31" t="s">
        <v>24</v>
      </c>
    </row>
    <row r="3" ht="17.55" customHeight="1" spans="1:6">
      <c r="A3" s="101" t="s">
        <v>82</v>
      </c>
      <c r="B3" s="102"/>
      <c r="C3" s="8" t="s">
        <v>83</v>
      </c>
      <c r="D3" s="9"/>
      <c r="E3" s="9"/>
      <c r="F3" s="26"/>
    </row>
    <row r="4" ht="17.55" customHeight="1" spans="1:6">
      <c r="A4" s="13" t="s">
        <v>84</v>
      </c>
      <c r="B4" s="13" t="s">
        <v>85</v>
      </c>
      <c r="C4" s="13" t="s">
        <v>86</v>
      </c>
      <c r="D4" s="8" t="s">
        <v>87</v>
      </c>
      <c r="E4" s="9"/>
      <c r="F4" s="26"/>
    </row>
    <row r="5" ht="24" customHeight="1" spans="1:6">
      <c r="A5" s="13"/>
      <c r="B5" s="32"/>
      <c r="C5" s="13"/>
      <c r="D5" s="13" t="s">
        <v>88</v>
      </c>
      <c r="E5" s="13" t="s">
        <v>68</v>
      </c>
      <c r="F5" s="14" t="s">
        <v>89</v>
      </c>
    </row>
    <row r="6" ht="19.95" customHeight="1" spans="1:6">
      <c r="A6" s="103" t="s">
        <v>29</v>
      </c>
      <c r="B6" s="104">
        <f>SUM(B7:B8)</f>
        <v>7045641</v>
      </c>
      <c r="C6" s="36" t="s">
        <v>30</v>
      </c>
      <c r="D6" s="105">
        <f>SUM(E6:F6)</f>
        <v>6399413</v>
      </c>
      <c r="E6" s="105">
        <v>6399413</v>
      </c>
      <c r="F6" s="104">
        <v>0</v>
      </c>
    </row>
    <row r="7" ht="24" customHeight="1" spans="1:6">
      <c r="A7" s="106" t="s">
        <v>31</v>
      </c>
      <c r="B7" s="105">
        <f>SUM('一般公共预算财政拨款支出表（六）'!D5)</f>
        <v>7045641</v>
      </c>
      <c r="C7" s="36" t="s">
        <v>32</v>
      </c>
      <c r="D7" s="105">
        <f t="shared" ref="D7:D33" si="0">SUM(E7:F7)</f>
        <v>0</v>
      </c>
      <c r="E7" s="107"/>
      <c r="F7" s="105">
        <v>0</v>
      </c>
    </row>
    <row r="8" ht="22.05" customHeight="1" spans="1:6">
      <c r="A8" s="106" t="s">
        <v>90</v>
      </c>
      <c r="B8" s="108">
        <f>SUM('纳入财政专户管理的事业收入支出表（五）'!D5)</f>
        <v>0</v>
      </c>
      <c r="C8" s="36" t="s">
        <v>34</v>
      </c>
      <c r="D8" s="105">
        <f t="shared" si="0"/>
        <v>0</v>
      </c>
      <c r="E8" s="109"/>
      <c r="F8" s="110">
        <v>0</v>
      </c>
    </row>
    <row r="9" ht="19.95" customHeight="1" spans="1:6">
      <c r="A9" s="103" t="s">
        <v>35</v>
      </c>
      <c r="B9" s="111">
        <f>SUM('政府性基金预算支出表（十）'!C5)</f>
        <v>0</v>
      </c>
      <c r="C9" s="36" t="s">
        <v>36</v>
      </c>
      <c r="D9" s="105">
        <f t="shared" si="0"/>
        <v>0</v>
      </c>
      <c r="E9" s="105"/>
      <c r="F9" s="105">
        <v>0</v>
      </c>
    </row>
    <row r="10" ht="19.95" customHeight="1" spans="1:6">
      <c r="A10" s="51"/>
      <c r="B10" s="111"/>
      <c r="C10" s="36" t="s">
        <v>38</v>
      </c>
      <c r="D10" s="105">
        <f t="shared" si="0"/>
        <v>0</v>
      </c>
      <c r="E10" s="105"/>
      <c r="F10" s="105">
        <v>0</v>
      </c>
    </row>
    <row r="11" ht="19.95" customHeight="1" spans="1:6">
      <c r="A11" s="51"/>
      <c r="B11" s="111"/>
      <c r="C11" s="36" t="s">
        <v>40</v>
      </c>
      <c r="D11" s="105">
        <f t="shared" si="0"/>
        <v>0</v>
      </c>
      <c r="E11" s="105"/>
      <c r="F11" s="105">
        <v>0</v>
      </c>
    </row>
    <row r="12" ht="19.95" customHeight="1" spans="1:6">
      <c r="A12" s="51"/>
      <c r="B12" s="111"/>
      <c r="C12" s="36" t="s">
        <v>41</v>
      </c>
      <c r="D12" s="105">
        <f t="shared" si="0"/>
        <v>0</v>
      </c>
      <c r="E12" s="105"/>
      <c r="F12" s="105">
        <v>0</v>
      </c>
    </row>
    <row r="13" ht="19.95" customHeight="1" spans="1:6">
      <c r="A13" s="51"/>
      <c r="B13" s="111"/>
      <c r="C13" s="36" t="s">
        <v>42</v>
      </c>
      <c r="D13" s="105">
        <f t="shared" si="0"/>
        <v>359138</v>
      </c>
      <c r="E13" s="109">
        <v>359138</v>
      </c>
      <c r="F13" s="105">
        <v>0</v>
      </c>
    </row>
    <row r="14" ht="19.95" customHeight="1" spans="1:6">
      <c r="A14" s="51"/>
      <c r="B14" s="111"/>
      <c r="C14" s="36" t="s">
        <v>43</v>
      </c>
      <c r="D14" s="105">
        <f t="shared" si="0"/>
        <v>0</v>
      </c>
      <c r="E14" s="105"/>
      <c r="F14" s="105">
        <v>0</v>
      </c>
    </row>
    <row r="15" ht="19.95" customHeight="1" spans="1:6">
      <c r="A15" s="51"/>
      <c r="B15" s="111"/>
      <c r="C15" s="36" t="s">
        <v>44</v>
      </c>
      <c r="D15" s="105">
        <f t="shared" si="0"/>
        <v>103352</v>
      </c>
      <c r="E15" s="105">
        <v>103352</v>
      </c>
      <c r="F15" s="105">
        <v>0</v>
      </c>
    </row>
    <row r="16" ht="19.95" customHeight="1" spans="1:6">
      <c r="A16" s="51"/>
      <c r="B16" s="111"/>
      <c r="C16" s="36" t="s">
        <v>45</v>
      </c>
      <c r="D16" s="105">
        <f t="shared" si="0"/>
        <v>0</v>
      </c>
      <c r="E16" s="105"/>
      <c r="F16" s="105">
        <v>0</v>
      </c>
    </row>
    <row r="17" ht="19.95" customHeight="1" spans="1:6">
      <c r="A17" s="51"/>
      <c r="B17" s="111"/>
      <c r="C17" s="36" t="s">
        <v>46</v>
      </c>
      <c r="D17" s="105">
        <f t="shared" si="0"/>
        <v>0</v>
      </c>
      <c r="E17" s="105"/>
      <c r="F17" s="105">
        <v>0</v>
      </c>
    </row>
    <row r="18" ht="19.95" customHeight="1" spans="1:6">
      <c r="A18" s="51"/>
      <c r="B18" s="111"/>
      <c r="C18" s="36" t="s">
        <v>47</v>
      </c>
      <c r="D18" s="105">
        <f t="shared" si="0"/>
        <v>0</v>
      </c>
      <c r="E18" s="105"/>
      <c r="F18" s="105">
        <v>0</v>
      </c>
    </row>
    <row r="19" ht="19.95" customHeight="1" spans="1:6">
      <c r="A19" s="51"/>
      <c r="B19" s="111"/>
      <c r="C19" s="36" t="s">
        <v>48</v>
      </c>
      <c r="D19" s="105">
        <f t="shared" si="0"/>
        <v>0</v>
      </c>
      <c r="E19" s="105"/>
      <c r="F19" s="105">
        <v>0</v>
      </c>
    </row>
    <row r="20" ht="19.95" customHeight="1" spans="1:6">
      <c r="A20" s="51"/>
      <c r="B20" s="111"/>
      <c r="C20" s="36" t="s">
        <v>49</v>
      </c>
      <c r="D20" s="105">
        <f t="shared" si="0"/>
        <v>0</v>
      </c>
      <c r="E20" s="105"/>
      <c r="F20" s="105">
        <v>0</v>
      </c>
    </row>
    <row r="21" ht="19.95" customHeight="1" spans="1:6">
      <c r="A21" s="51"/>
      <c r="B21" s="111"/>
      <c r="C21" s="36" t="s">
        <v>50</v>
      </c>
      <c r="D21" s="105">
        <f t="shared" si="0"/>
        <v>0</v>
      </c>
      <c r="E21" s="105"/>
      <c r="F21" s="105">
        <v>0</v>
      </c>
    </row>
    <row r="22" ht="19.95" customHeight="1" spans="1:6">
      <c r="A22" s="51"/>
      <c r="B22" s="111"/>
      <c r="C22" s="36" t="s">
        <v>51</v>
      </c>
      <c r="D22" s="105">
        <f t="shared" si="0"/>
        <v>0</v>
      </c>
      <c r="E22" s="105"/>
      <c r="F22" s="105">
        <v>0</v>
      </c>
    </row>
    <row r="23" ht="19.95" customHeight="1" spans="1:6">
      <c r="A23" s="51"/>
      <c r="B23" s="111"/>
      <c r="C23" s="36" t="s">
        <v>52</v>
      </c>
      <c r="D23" s="105">
        <f t="shared" si="0"/>
        <v>0</v>
      </c>
      <c r="E23" s="105"/>
      <c r="F23" s="105">
        <v>0</v>
      </c>
    </row>
    <row r="24" ht="19.95" customHeight="1" spans="1:6">
      <c r="A24" s="51"/>
      <c r="B24" s="111"/>
      <c r="C24" s="36" t="s">
        <v>53</v>
      </c>
      <c r="D24" s="105">
        <f t="shared" si="0"/>
        <v>0</v>
      </c>
      <c r="E24" s="105"/>
      <c r="F24" s="105">
        <v>0</v>
      </c>
    </row>
    <row r="25" ht="19.95" customHeight="1" spans="1:6">
      <c r="A25" s="51"/>
      <c r="B25" s="111"/>
      <c r="C25" s="36" t="s">
        <v>54</v>
      </c>
      <c r="D25" s="105">
        <f t="shared" si="0"/>
        <v>183738</v>
      </c>
      <c r="E25" s="105">
        <v>183738</v>
      </c>
      <c r="F25" s="105">
        <v>0</v>
      </c>
    </row>
    <row r="26" ht="19.95" customHeight="1" spans="1:6">
      <c r="A26" s="51"/>
      <c r="B26" s="111"/>
      <c r="C26" s="36" t="s">
        <v>55</v>
      </c>
      <c r="D26" s="105">
        <f t="shared" si="0"/>
        <v>0</v>
      </c>
      <c r="E26" s="105"/>
      <c r="F26" s="105">
        <v>0</v>
      </c>
    </row>
    <row r="27" ht="19.95" customHeight="1" spans="1:6">
      <c r="A27" s="51"/>
      <c r="B27" s="111"/>
      <c r="C27" s="43" t="s">
        <v>56</v>
      </c>
      <c r="D27" s="105">
        <f t="shared" si="0"/>
        <v>0</v>
      </c>
      <c r="E27" s="105"/>
      <c r="F27" s="105">
        <v>0</v>
      </c>
    </row>
    <row r="28" ht="19.95" customHeight="1" spans="1:6">
      <c r="A28" s="51"/>
      <c r="B28" s="111"/>
      <c r="C28" s="36" t="s">
        <v>57</v>
      </c>
      <c r="D28" s="105">
        <f t="shared" si="0"/>
        <v>0</v>
      </c>
      <c r="E28" s="105"/>
      <c r="F28" s="105">
        <v>0</v>
      </c>
    </row>
    <row r="29" ht="19.95" customHeight="1" spans="1:6">
      <c r="A29" s="51"/>
      <c r="B29" s="111"/>
      <c r="C29" s="36" t="s">
        <v>58</v>
      </c>
      <c r="D29" s="105">
        <f t="shared" si="0"/>
        <v>0</v>
      </c>
      <c r="E29" s="105">
        <v>0</v>
      </c>
      <c r="F29" s="105">
        <v>0</v>
      </c>
    </row>
    <row r="30" ht="19.95" customHeight="1" spans="1:6">
      <c r="A30" s="51"/>
      <c r="B30" s="111"/>
      <c r="C30" s="36" t="s">
        <v>59</v>
      </c>
      <c r="D30" s="105">
        <f t="shared" si="0"/>
        <v>0</v>
      </c>
      <c r="E30" s="105">
        <v>0</v>
      </c>
      <c r="F30" s="105">
        <v>0</v>
      </c>
    </row>
    <row r="31" ht="19.95" customHeight="1" spans="1:6">
      <c r="A31" s="51"/>
      <c r="B31" s="111"/>
      <c r="C31" s="36" t="s">
        <v>60</v>
      </c>
      <c r="D31" s="105">
        <f t="shared" si="0"/>
        <v>0</v>
      </c>
      <c r="E31" s="105">
        <v>0</v>
      </c>
      <c r="F31" s="105">
        <v>0</v>
      </c>
    </row>
    <row r="32" ht="19.95" customHeight="1" spans="1:6">
      <c r="A32" s="51"/>
      <c r="B32" s="111"/>
      <c r="C32" s="43" t="s">
        <v>61</v>
      </c>
      <c r="D32" s="105">
        <f t="shared" si="0"/>
        <v>0</v>
      </c>
      <c r="E32" s="105">
        <v>0</v>
      </c>
      <c r="F32" s="105">
        <v>0</v>
      </c>
    </row>
    <row r="33" ht="19.95" customHeight="1" spans="1:6">
      <c r="A33" s="51"/>
      <c r="B33" s="111"/>
      <c r="C33" s="43" t="s">
        <v>62</v>
      </c>
      <c r="D33" s="105">
        <f t="shared" si="0"/>
        <v>0</v>
      </c>
      <c r="E33" s="105">
        <v>0</v>
      </c>
      <c r="F33" s="105">
        <v>0</v>
      </c>
    </row>
    <row r="34" ht="19.95" customHeight="1" spans="1:6">
      <c r="A34" s="13" t="s">
        <v>63</v>
      </c>
      <c r="B34" s="112">
        <f>SUM(B6,B9)</f>
        <v>7045641</v>
      </c>
      <c r="C34" s="13" t="s">
        <v>64</v>
      </c>
      <c r="D34" s="105">
        <f t="shared" ref="D34:F34" si="1">SUM(D6:D33)</f>
        <v>7045641</v>
      </c>
      <c r="E34" s="105">
        <f t="shared" si="1"/>
        <v>7045641</v>
      </c>
      <c r="F34" s="105">
        <f t="shared" si="1"/>
        <v>0</v>
      </c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Zeros="0" workbookViewId="0">
      <selection activeCell="A3" sqref="$A3:$XFD5"/>
    </sheetView>
  </sheetViews>
  <sheetFormatPr defaultColWidth="9.125" defaultRowHeight="12.75" customHeight="1" outlineLevelCol="5"/>
  <cols>
    <col min="1" max="1" width="12" customWidth="1"/>
    <col min="2" max="2" width="17" customWidth="1"/>
    <col min="3" max="3" width="24.5" customWidth="1"/>
    <col min="4" max="4" width="16.375" customWidth="1"/>
    <col min="5" max="5" width="15.625" customWidth="1"/>
    <col min="6" max="6" width="14.875" customWidth="1"/>
  </cols>
  <sheetData>
    <row r="1" ht="36" customHeight="1" spans="1:6">
      <c r="A1" s="4" t="s">
        <v>91</v>
      </c>
      <c r="B1" s="4"/>
      <c r="C1" s="4"/>
      <c r="D1" s="4"/>
      <c r="E1" s="4"/>
      <c r="F1" s="4"/>
    </row>
    <row r="2" ht="25.05" customHeight="1" spans="1:6">
      <c r="A2" s="5" t="str">
        <f>(部门基本情况表!A2)</f>
        <v>编报单位：万荣县委机关事务服务中心</v>
      </c>
      <c r="B2" s="5"/>
      <c r="C2" s="5"/>
      <c r="F2" s="31" t="s">
        <v>24</v>
      </c>
    </row>
    <row r="3" ht="33.45" customHeight="1" spans="1:6">
      <c r="A3" s="8" t="s">
        <v>92</v>
      </c>
      <c r="B3" s="9"/>
      <c r="C3" s="26"/>
      <c r="D3" s="13" t="s">
        <v>77</v>
      </c>
      <c r="E3" s="13" t="s">
        <v>78</v>
      </c>
      <c r="F3" s="13" t="s">
        <v>79</v>
      </c>
    </row>
    <row r="4" ht="33.45" customHeight="1" spans="1:6">
      <c r="A4" s="13" t="s">
        <v>71</v>
      </c>
      <c r="B4" s="13" t="s">
        <v>72</v>
      </c>
      <c r="C4" s="13" t="s">
        <v>93</v>
      </c>
      <c r="D4" s="13"/>
      <c r="E4" s="13"/>
      <c r="F4" s="13"/>
    </row>
    <row r="5" ht="33.45" customHeight="1" spans="1:6">
      <c r="A5" s="100"/>
      <c r="B5" s="99"/>
      <c r="C5" s="99" t="s">
        <v>22</v>
      </c>
      <c r="D5" s="93">
        <f>SUM(E5:F5)</f>
        <v>0</v>
      </c>
      <c r="E5" s="93">
        <f>SUM(E6:E21)</f>
        <v>0</v>
      </c>
      <c r="F5" s="93">
        <f>SUM(F6:F21)</f>
        <v>0</v>
      </c>
    </row>
    <row r="6" ht="33" customHeight="1" spans="1:6">
      <c r="A6" s="68"/>
      <c r="B6" s="68"/>
      <c r="C6" s="68"/>
      <c r="D6" s="93">
        <f t="shared" ref="D6:D21" si="0">SUM(E6:F6)</f>
        <v>0</v>
      </c>
      <c r="E6" s="93"/>
      <c r="F6" s="93"/>
    </row>
    <row r="7" ht="33" customHeight="1" spans="1:6">
      <c r="A7" s="68"/>
      <c r="B7" s="68"/>
      <c r="C7" s="68"/>
      <c r="D7" s="93">
        <f t="shared" si="0"/>
        <v>0</v>
      </c>
      <c r="E7" s="93"/>
      <c r="F7" s="93"/>
    </row>
    <row r="8" ht="33" customHeight="1" spans="1:6">
      <c r="A8" s="68"/>
      <c r="B8" s="68"/>
      <c r="C8" s="68"/>
      <c r="D8" s="93">
        <f t="shared" si="0"/>
        <v>0</v>
      </c>
      <c r="E8" s="93"/>
      <c r="F8" s="93"/>
    </row>
    <row r="9" ht="33" customHeight="1" spans="1:6">
      <c r="A9" s="68"/>
      <c r="B9" s="68"/>
      <c r="C9" s="68"/>
      <c r="D9" s="93">
        <f t="shared" si="0"/>
        <v>0</v>
      </c>
      <c r="E9" s="93"/>
      <c r="F9" s="93"/>
    </row>
    <row r="10" ht="33" customHeight="1" spans="1:6">
      <c r="A10" s="100"/>
      <c r="B10" s="99"/>
      <c r="C10" s="99"/>
      <c r="D10" s="93">
        <f t="shared" si="0"/>
        <v>0</v>
      </c>
      <c r="E10" s="93"/>
      <c r="F10" s="93"/>
    </row>
    <row r="11" ht="33" customHeight="1" spans="1:6">
      <c r="A11" s="100"/>
      <c r="B11" s="99"/>
      <c r="C11" s="99"/>
      <c r="D11" s="93">
        <f t="shared" si="0"/>
        <v>0</v>
      </c>
      <c r="E11" s="93"/>
      <c r="F11" s="93"/>
    </row>
    <row r="12" ht="33" customHeight="1" spans="1:6">
      <c r="A12" s="100"/>
      <c r="B12" s="99"/>
      <c r="C12" s="99"/>
      <c r="D12" s="93">
        <f t="shared" si="0"/>
        <v>0</v>
      </c>
      <c r="E12" s="93"/>
      <c r="F12" s="93"/>
    </row>
    <row r="13" ht="33" customHeight="1" spans="1:6">
      <c r="A13" s="100"/>
      <c r="B13" s="100"/>
      <c r="C13" s="100"/>
      <c r="D13" s="93">
        <f t="shared" si="0"/>
        <v>0</v>
      </c>
      <c r="E13" s="93"/>
      <c r="F13" s="93"/>
    </row>
    <row r="14" ht="33" customHeight="1" spans="1:6">
      <c r="A14" s="100"/>
      <c r="B14" s="100"/>
      <c r="C14" s="100"/>
      <c r="D14" s="93">
        <f t="shared" si="0"/>
        <v>0</v>
      </c>
      <c r="E14" s="93"/>
      <c r="F14" s="93"/>
    </row>
    <row r="15" ht="33" customHeight="1" spans="1:6">
      <c r="A15" s="100"/>
      <c r="B15" s="100"/>
      <c r="C15" s="100"/>
      <c r="D15" s="93">
        <f t="shared" si="0"/>
        <v>0</v>
      </c>
      <c r="E15" s="93"/>
      <c r="F15" s="93"/>
    </row>
    <row r="16" ht="33" customHeight="1" spans="1:6">
      <c r="A16" s="100"/>
      <c r="B16" s="100"/>
      <c r="C16" s="100"/>
      <c r="D16" s="93">
        <f t="shared" si="0"/>
        <v>0</v>
      </c>
      <c r="E16" s="93"/>
      <c r="F16" s="93"/>
    </row>
    <row r="17" ht="33" customHeight="1" spans="1:6">
      <c r="A17" s="100"/>
      <c r="B17" s="100"/>
      <c r="C17" s="100"/>
      <c r="D17" s="93">
        <f t="shared" si="0"/>
        <v>0</v>
      </c>
      <c r="E17" s="93"/>
      <c r="F17" s="93"/>
    </row>
    <row r="18" ht="33" customHeight="1" spans="1:6">
      <c r="A18" s="100"/>
      <c r="B18" s="100"/>
      <c r="C18" s="100"/>
      <c r="D18" s="93">
        <f t="shared" si="0"/>
        <v>0</v>
      </c>
      <c r="E18" s="93"/>
      <c r="F18" s="93"/>
    </row>
    <row r="19" ht="33" customHeight="1" spans="1:6">
      <c r="A19" s="100"/>
      <c r="B19" s="100"/>
      <c r="C19" s="100"/>
      <c r="D19" s="93">
        <f t="shared" si="0"/>
        <v>0</v>
      </c>
      <c r="E19" s="93"/>
      <c r="F19" s="93"/>
    </row>
    <row r="20" ht="33" customHeight="1" spans="1:6">
      <c r="A20" s="100"/>
      <c r="B20" s="100"/>
      <c r="C20" s="100"/>
      <c r="D20" s="93">
        <f t="shared" si="0"/>
        <v>0</v>
      </c>
      <c r="E20" s="93"/>
      <c r="F20" s="93"/>
    </row>
    <row r="21" ht="33" customHeight="1" spans="1:6">
      <c r="A21" s="100"/>
      <c r="B21" s="100"/>
      <c r="C21" s="100"/>
      <c r="D21" s="93">
        <f t="shared" si="0"/>
        <v>0</v>
      </c>
      <c r="E21" s="93"/>
      <c r="F21" s="93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1"/>
  <sheetViews>
    <sheetView showGridLines="0" showZeros="0" topLeftCell="A3" workbookViewId="0">
      <selection activeCell="F5" sqref="F5"/>
    </sheetView>
  </sheetViews>
  <sheetFormatPr defaultColWidth="9.125" defaultRowHeight="12.75" customHeight="1" outlineLevelCol="5"/>
  <cols>
    <col min="1" max="1" width="11.375" customWidth="1"/>
    <col min="2" max="2" width="18" customWidth="1"/>
    <col min="3" max="3" width="27.625" customWidth="1"/>
    <col min="4" max="4" width="15.625" customWidth="1"/>
    <col min="5" max="5" width="14" customWidth="1"/>
    <col min="6" max="6" width="13.875" customWidth="1"/>
  </cols>
  <sheetData>
    <row r="1" ht="36" customHeight="1" spans="1:6">
      <c r="A1" s="4" t="s">
        <v>94</v>
      </c>
      <c r="B1" s="4"/>
      <c r="C1" s="4"/>
      <c r="D1" s="4"/>
      <c r="E1" s="4"/>
      <c r="F1" s="4"/>
    </row>
    <row r="2" ht="28.5" customHeight="1" spans="1:6">
      <c r="A2" s="5" t="str">
        <f>(部门基本情况表!A2)</f>
        <v>编报单位：万荣县委机关事务服务中心</v>
      </c>
      <c r="B2" s="5"/>
      <c r="C2" s="5"/>
      <c r="D2" s="5"/>
      <c r="F2" s="31" t="s">
        <v>24</v>
      </c>
    </row>
    <row r="3" ht="33" customHeight="1" spans="1:6">
      <c r="A3" s="8" t="s">
        <v>95</v>
      </c>
      <c r="B3" s="9"/>
      <c r="C3" s="26"/>
      <c r="D3" s="13" t="s">
        <v>77</v>
      </c>
      <c r="E3" s="13" t="s">
        <v>78</v>
      </c>
      <c r="F3" s="13" t="s">
        <v>79</v>
      </c>
    </row>
    <row r="4" ht="33" customHeight="1" spans="1:6">
      <c r="A4" s="13" t="s">
        <v>71</v>
      </c>
      <c r="B4" s="13" t="s">
        <v>72</v>
      </c>
      <c r="C4" s="13" t="s">
        <v>93</v>
      </c>
      <c r="D4" s="13"/>
      <c r="E4" s="13"/>
      <c r="F4" s="13"/>
    </row>
    <row r="5" ht="33" customHeight="1" spans="1:6">
      <c r="A5" s="99"/>
      <c r="B5" s="99"/>
      <c r="C5" s="99" t="s">
        <v>96</v>
      </c>
      <c r="D5" s="37">
        <f>SUM(E5:F5)</f>
        <v>7045641</v>
      </c>
      <c r="E5" s="37">
        <f>SUM(E6:E21)</f>
        <v>4850141</v>
      </c>
      <c r="F5" s="37">
        <f>SUM(F6:F21)</f>
        <v>2195500</v>
      </c>
    </row>
    <row r="6" ht="33" customHeight="1" spans="1:6">
      <c r="A6" s="68" t="str">
        <f>'一般公共预算财政拨款基本及项目经济分类总表（八）'!A6</f>
        <v>2010350</v>
      </c>
      <c r="B6" s="68" t="str">
        <f>'一般公共预算财政拨款基本及项目经济分类总表（八）'!B6</f>
        <v>事业运行</v>
      </c>
      <c r="C6" s="68" t="str">
        <f>'一般公共预算财政拨款基本及项目经济分类总表（八）'!C6</f>
        <v>基本支出</v>
      </c>
      <c r="D6" s="37">
        <f t="shared" ref="D6:D19" si="0">SUM(E6:F6)</f>
        <v>4217413</v>
      </c>
      <c r="E6" s="37">
        <f>SUM('一般公共预算财政拨款基本及项目经济分类总表（八）'!E6)</f>
        <v>4217413</v>
      </c>
      <c r="F6" s="37"/>
    </row>
    <row r="7" ht="33" customHeight="1" spans="1:6">
      <c r="A7" s="68" t="str">
        <f>'一般公共预算财政拨款基本及项目经济分类总表（八）'!A7</f>
        <v>2080505</v>
      </c>
      <c r="B7" s="68" t="str">
        <f>'一般公共预算财政拨款基本及项目经济分类总表（八）'!B7</f>
        <v>机关事业单位基本养老保险缴费支出</v>
      </c>
      <c r="C7" s="68" t="str">
        <f>'一般公共预算财政拨款基本及项目经济分类总表（八）'!C7</f>
        <v>机关事业单位基本养老       保险缴费</v>
      </c>
      <c r="D7" s="37">
        <f t="shared" si="0"/>
        <v>254404</v>
      </c>
      <c r="E7" s="37">
        <f>SUM('一般公共预算财政拨款基本及项目经济分类总表（八）'!E7)</f>
        <v>254404</v>
      </c>
      <c r="F7" s="37"/>
    </row>
    <row r="8" ht="33" customHeight="1" spans="1:6">
      <c r="A8" s="68" t="str">
        <f>'一般公共预算财政拨款基本及项目经济分类总表（八）'!A8</f>
        <v>2080506</v>
      </c>
      <c r="B8" s="68" t="str">
        <f>'一般公共预算财政拨款基本及项目经济分类总表（八）'!B8</f>
        <v>机关事业单位职业年金缴费支出</v>
      </c>
      <c r="C8" s="68" t="str">
        <f>'一般公共预算财政拨款基本及项目经济分类总表（八）'!C8</f>
        <v>职业年金缴费</v>
      </c>
      <c r="D8" s="37">
        <f t="shared" si="0"/>
        <v>79000</v>
      </c>
      <c r="E8" s="37">
        <f>SUM('一般公共预算财政拨款基本及项目经济分类总表（八）'!E8)</f>
        <v>79000</v>
      </c>
      <c r="F8" s="37"/>
    </row>
    <row r="9" ht="33" customHeight="1" spans="1:6">
      <c r="A9" s="68" t="str">
        <f>'一般公共预算财政拨款基本及项目经济分类总表（八）'!A9</f>
        <v>2089999</v>
      </c>
      <c r="B9" s="68" t="str">
        <f>'一般公共预算财政拨款基本及项目经济分类总表（八）'!B9</f>
        <v>其他社会保障和就业支出</v>
      </c>
      <c r="C9" s="68" t="str">
        <f>'一般公共预算财政拨款基本及项目经济分类总表（八）'!C9</f>
        <v>失业、工伤保险缴费</v>
      </c>
      <c r="D9" s="37">
        <f t="shared" si="0"/>
        <v>12234</v>
      </c>
      <c r="E9" s="37">
        <f>SUM('一般公共预算财政拨款基本及项目经济分类总表（八）'!E9)</f>
        <v>12234</v>
      </c>
      <c r="F9" s="37"/>
    </row>
    <row r="10" ht="33" customHeight="1" spans="1:6">
      <c r="A10" s="68" t="str">
        <f>'一般公共预算财政拨款基本及项目经济分类总表（八）'!A10</f>
        <v>2101101</v>
      </c>
      <c r="B10" s="68" t="str">
        <f>'一般公共预算财政拨款基本及项目经济分类总表（八）'!B10</f>
        <v>行政单位医疗</v>
      </c>
      <c r="C10" s="68" t="str">
        <f>'一般公共预算财政拨款基本及项目经济分类总表（八）'!C10</f>
        <v>职工基本医疗保险缴费</v>
      </c>
      <c r="D10" s="37">
        <f t="shared" si="0"/>
        <v>103352</v>
      </c>
      <c r="E10" s="37">
        <f>SUM('一般公共预算财政拨款基本及项目经济分类总表（八）'!E10)</f>
        <v>103352</v>
      </c>
      <c r="F10" s="37"/>
    </row>
    <row r="11" ht="33" customHeight="1" spans="1:6">
      <c r="A11" s="68" t="str">
        <f>'一般公共预算财政拨款基本及项目经济分类总表（八）'!A11</f>
        <v>2210201</v>
      </c>
      <c r="B11" s="68" t="str">
        <f>'一般公共预算财政拨款基本及项目经济分类总表（八）'!B11</f>
        <v>住房公积金</v>
      </c>
      <c r="C11" s="68" t="str">
        <f>'一般公共预算财政拨款基本及项目经济分类总表（八）'!C11</f>
        <v>住房公积金</v>
      </c>
      <c r="D11" s="37">
        <f t="shared" si="0"/>
        <v>183738</v>
      </c>
      <c r="E11" s="37">
        <f>SUM('一般公共预算财政拨款基本及项目经济分类总表（八）'!E11)</f>
        <v>183738</v>
      </c>
      <c r="F11" s="37"/>
    </row>
    <row r="12" ht="33" customHeight="1" spans="1:6">
      <c r="A12" s="68">
        <f>'一般公共预算财政拨款基本及项目经济分类总表（八）'!A12</f>
        <v>2080899</v>
      </c>
      <c r="B12" s="68" t="str">
        <f>'一般公共预算财政拨款基本及项目经济分类总表（八）'!B12</f>
        <v>其他优抚支出</v>
      </c>
      <c r="C12" s="68" t="str">
        <f>'一般公共预算财政拨款基本及项目经济分类总表（八）'!C12</f>
        <v>遗属人员补助金</v>
      </c>
      <c r="D12" s="37">
        <f t="shared" si="0"/>
        <v>13500</v>
      </c>
      <c r="E12" s="37">
        <f>SUM('一般公共预算财政拨款基本及项目经济分类总表（八）'!E12)</f>
        <v>0</v>
      </c>
      <c r="F12" s="37">
        <f>SUM('一般公共预算财政拨款基本及项目经济分类总表（八）'!F12)</f>
        <v>13500</v>
      </c>
    </row>
    <row r="13" ht="33" customHeight="1" spans="1:6">
      <c r="A13" s="68" t="str">
        <f>'一般公共预算财政拨款基本及项目经济分类总表（八）'!A13</f>
        <v>2010303</v>
      </c>
      <c r="B13" s="68" t="str">
        <f>'一般公共预算财政拨款基本及项目经济分类总表（八）'!B13</f>
        <v>机关服务</v>
      </c>
      <c r="C13" s="68" t="str">
        <f>'一般公共预算财政拨款基本及项目经济分类总表（八）'!C13</f>
        <v>机关后勤管理事务</v>
      </c>
      <c r="D13" s="37">
        <f t="shared" si="0"/>
        <v>953000</v>
      </c>
      <c r="E13" s="37">
        <f>SUM('一般公共预算财政拨款基本及项目经济分类总表（八）'!E13)</f>
        <v>0</v>
      </c>
      <c r="F13" s="37">
        <f>SUM('一般公共预算财政拨款基本及项目经济分类总表（八）'!F13)</f>
        <v>953000</v>
      </c>
    </row>
    <row r="14" ht="33" customHeight="1" spans="1:6">
      <c r="A14" s="68" t="str">
        <f>'一般公共预算财政拨款基本及项目经济分类总表（八）'!A14</f>
        <v>2010303</v>
      </c>
      <c r="B14" s="68" t="str">
        <f>'一般公共预算财政拨款基本及项目经济分类总表（八）'!B14</f>
        <v>机关服务</v>
      </c>
      <c r="C14" s="68" t="str">
        <f>'一般公共预算财政拨款基本及项目经济分类总表（八）'!C14</f>
        <v>公车更换购置项目</v>
      </c>
      <c r="D14" s="37">
        <f t="shared" si="0"/>
        <v>170000</v>
      </c>
      <c r="E14" s="37">
        <f>SUM('一般公共预算财政拨款基本及项目经济分类总表（八）'!E14)</f>
        <v>0</v>
      </c>
      <c r="F14" s="37">
        <f>SUM('一般公共预算财政拨款基本及项目经济分类总表（八）'!F14)</f>
        <v>170000</v>
      </c>
    </row>
    <row r="15" ht="33" customHeight="1" spans="1:6">
      <c r="A15" s="68" t="str">
        <f>'一般公共预算财政拨款基本及项目经济分类总表（八）'!A15</f>
        <v>2010303</v>
      </c>
      <c r="B15" s="68" t="str">
        <f>'一般公共预算财政拨款基本及项目经济分类总表（八）'!B15</f>
        <v>机关服务</v>
      </c>
      <c r="C15" s="68" t="str">
        <f>'一般公共预算财政拨款基本及项目经济分类总表（八）'!C15</f>
        <v>大礼堂人员保险及工资项目</v>
      </c>
      <c r="D15" s="37">
        <f t="shared" si="0"/>
        <v>90000</v>
      </c>
      <c r="E15" s="37">
        <f>SUM('一般公共预算财政拨款基本及项目经济分类总表（八）'!E15)</f>
        <v>0</v>
      </c>
      <c r="F15" s="37">
        <f>SUM('一般公共预算财政拨款基本及项目经济分类总表（八）'!F15)</f>
        <v>90000</v>
      </c>
    </row>
    <row r="16" ht="33" customHeight="1" spans="1:6">
      <c r="A16" s="68" t="str">
        <f>'一般公共预算财政拨款基本及项目经济分类总表（八）'!A16</f>
        <v>2010303</v>
      </c>
      <c r="B16" s="68" t="str">
        <f>'一般公共预算财政拨款基本及项目经济分类总表（八）'!B16</f>
        <v>机关服务</v>
      </c>
      <c r="C16" s="68" t="str">
        <f>'一般公共预算财政拨款基本及项目经济分类总表（八）'!C16</f>
        <v>大礼堂维修维护项目</v>
      </c>
      <c r="D16" s="37">
        <f t="shared" si="0"/>
        <v>30000</v>
      </c>
      <c r="E16" s="37">
        <f>SUM('一般公共预算财政拨款基本及项目经济分类总表（八）'!E16)</f>
        <v>0</v>
      </c>
      <c r="F16" s="37">
        <f>SUM('一般公共预算财政拨款基本及项目经济分类总表（八）'!F16)</f>
        <v>30000</v>
      </c>
    </row>
    <row r="17" ht="33" customHeight="1" spans="1:6">
      <c r="A17" s="68" t="str">
        <f>'一般公共预算财政拨款基本及项目经济分类总表（八）'!A17</f>
        <v>2010303</v>
      </c>
      <c r="B17" s="68" t="str">
        <f>'一般公共预算财政拨款基本及项目经济分类总表（八）'!B17</f>
        <v>机关服务</v>
      </c>
      <c r="C17" s="68" t="str">
        <f>'一般公共预算财政拨款基本及项目经济分类总表（八）'!C17</f>
        <v>集中办公区食堂补助</v>
      </c>
      <c r="D17" s="37">
        <f t="shared" si="0"/>
        <v>69000</v>
      </c>
      <c r="E17" s="37">
        <f>SUM('一般公共预算财政拨款基本及项目经济分类总表（八）'!E18)</f>
        <v>0</v>
      </c>
      <c r="F17" s="37">
        <f>SUM('一般公共预算财政拨款基本及项目经济分类总表（八）'!F17)</f>
        <v>69000</v>
      </c>
    </row>
    <row r="18" ht="33" customHeight="1" spans="1:6">
      <c r="A18" s="68" t="str">
        <f>'一般公共预算财政拨款基本及项目经济分类总表（八）'!A18</f>
        <v>2010303</v>
      </c>
      <c r="B18" s="68" t="str">
        <f>'一般公共预算财政拨款基本及项目经济分类总表（八）'!B18</f>
        <v>机关服务</v>
      </c>
      <c r="C18" s="68" t="str">
        <f>'一般公共预算财政拨款基本及项目经济分类总表（八）'!C18</f>
        <v>机关大楼维修费用</v>
      </c>
      <c r="D18" s="37">
        <f t="shared" si="0"/>
        <v>724000</v>
      </c>
      <c r="E18" s="37">
        <f>SUM('一般公共预算财政拨款基本及项目经济分类总表（八）'!E19)</f>
        <v>0</v>
      </c>
      <c r="F18" s="37">
        <f>SUM('一般公共预算财政拨款基本及项目经济分类总表（八）'!F18)</f>
        <v>724000</v>
      </c>
    </row>
    <row r="19" ht="33" customHeight="1" spans="1:6">
      <c r="A19" s="68" t="str">
        <f>'一般公共预算财政拨款基本及项目经济分类总表（八）'!A19</f>
        <v>2010303</v>
      </c>
      <c r="B19" s="68" t="str">
        <f>'一般公共预算财政拨款基本及项目经济分类总表（八）'!B19</f>
        <v>机关服务</v>
      </c>
      <c r="C19" s="68" t="str">
        <f>'一般公共预算财政拨款基本及项目经济分类总表（八）'!C19</f>
        <v>办公设备及专用设备购置项目</v>
      </c>
      <c r="D19" s="37">
        <f t="shared" si="0"/>
        <v>146000</v>
      </c>
      <c r="E19" s="37">
        <f>SUM('一般公共预算财政拨款基本及项目经济分类总表（八）'!E20)</f>
        <v>0</v>
      </c>
      <c r="F19" s="37">
        <f>SUM('一般公共预算财政拨款基本及项目经济分类总表（八）'!F19)</f>
        <v>146000</v>
      </c>
    </row>
    <row r="20" ht="33" customHeight="1" spans="1:6">
      <c r="A20" s="68"/>
      <c r="B20" s="68"/>
      <c r="C20" s="68"/>
      <c r="D20" s="37"/>
      <c r="E20" s="37"/>
      <c r="F20" s="37"/>
    </row>
    <row r="21" ht="33" customHeight="1" spans="1:6">
      <c r="A21" s="68">
        <f>'一般公共预算财政拨款基本及项目经济分类总表（八）'!A22</f>
        <v>0</v>
      </c>
      <c r="B21" s="68">
        <f>'一般公共预算财政拨款基本及项目经济分类总表（八）'!B22</f>
        <v>0</v>
      </c>
      <c r="C21" s="68">
        <f>'一般公共预算财政拨款基本及项目经济分类总表（八）'!C22</f>
        <v>0</v>
      </c>
      <c r="D21" s="37">
        <f>SUM(E21:F21)</f>
        <v>0</v>
      </c>
      <c r="E21" s="37">
        <f>SUM('一般公共预算财政拨款基本及项目经济分类总表（八）'!E21)</f>
        <v>0</v>
      </c>
      <c r="F21" s="37">
        <f>SUM('一般公共预算财政拨款基本及项目经济分类总表（八）'!F21)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topLeftCell="A17" workbookViewId="0">
      <selection activeCell="A4" sqref="$A4:$XFD31"/>
    </sheetView>
  </sheetViews>
  <sheetFormatPr defaultColWidth="9.125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" t="s">
        <v>97</v>
      </c>
      <c r="B1" s="4"/>
      <c r="C1" s="4"/>
      <c r="D1" s="4"/>
    </row>
    <row r="2" ht="22.5" customHeight="1" spans="1:4">
      <c r="A2" s="5" t="str">
        <f>(部门基本情况表!A2)</f>
        <v>编报单位：万荣县委机关事务服务中心</v>
      </c>
      <c r="B2" s="5"/>
      <c r="C2" s="5"/>
      <c r="D2" s="31" t="s">
        <v>24</v>
      </c>
    </row>
    <row r="3" ht="28.95" customHeight="1" spans="1:4">
      <c r="A3" s="32" t="s">
        <v>98</v>
      </c>
      <c r="B3" s="32" t="s">
        <v>99</v>
      </c>
      <c r="C3" s="32" t="s">
        <v>98</v>
      </c>
      <c r="D3" s="32" t="s">
        <v>99</v>
      </c>
    </row>
    <row r="4" ht="21.6" customHeight="1" spans="1:4">
      <c r="A4" s="87" t="s">
        <v>22</v>
      </c>
      <c r="B4" s="88">
        <f>SUM(B5,D5,B16,B22)</f>
        <v>4850141</v>
      </c>
      <c r="C4" s="89"/>
      <c r="D4" s="90"/>
    </row>
    <row r="5" ht="21.6" customHeight="1" spans="1:4">
      <c r="A5" s="91" t="s">
        <v>100</v>
      </c>
      <c r="B5" s="92">
        <f>SUM(B6:B15)</f>
        <v>2354522</v>
      </c>
      <c r="C5" s="91" t="s">
        <v>101</v>
      </c>
      <c r="D5" s="93">
        <f>SUM(D6,D23,D26)</f>
        <v>2495619</v>
      </c>
    </row>
    <row r="6" ht="21.6" customHeight="1" spans="1:4">
      <c r="A6" s="91" t="s">
        <v>102</v>
      </c>
      <c r="B6" s="92">
        <v>938338</v>
      </c>
      <c r="C6" s="91" t="s">
        <v>103</v>
      </c>
      <c r="D6" s="93">
        <f>SUM(D7:D22)</f>
        <v>75000</v>
      </c>
    </row>
    <row r="7" ht="21.6" customHeight="1" spans="1:4">
      <c r="A7" s="91" t="s">
        <v>104</v>
      </c>
      <c r="B7" s="92">
        <v>121680</v>
      </c>
      <c r="C7" s="91" t="s">
        <v>105</v>
      </c>
      <c r="D7" s="93">
        <v>39000</v>
      </c>
    </row>
    <row r="8" ht="21.6" customHeight="1" spans="1:4">
      <c r="A8" s="94" t="s">
        <v>106</v>
      </c>
      <c r="B8" s="92">
        <v>585360</v>
      </c>
      <c r="C8" s="91" t="s">
        <v>107</v>
      </c>
      <c r="D8" s="93">
        <v>3000</v>
      </c>
    </row>
    <row r="9" ht="21.6" customHeight="1" spans="1:4">
      <c r="A9" s="94" t="s">
        <v>108</v>
      </c>
      <c r="B9" s="92">
        <v>76416</v>
      </c>
      <c r="C9" s="91" t="s">
        <v>109</v>
      </c>
      <c r="D9" s="93">
        <v>1000</v>
      </c>
    </row>
    <row r="10" ht="21.6" customHeight="1" spans="1:4">
      <c r="A10" s="94" t="s">
        <v>110</v>
      </c>
      <c r="B10" s="92">
        <v>254404</v>
      </c>
      <c r="C10" s="94" t="s">
        <v>111</v>
      </c>
      <c r="D10" s="93">
        <v>2000</v>
      </c>
    </row>
    <row r="11" ht="21.6" customHeight="1" spans="1:4">
      <c r="A11" s="94" t="s">
        <v>112</v>
      </c>
      <c r="B11" s="92">
        <v>103352</v>
      </c>
      <c r="C11" s="94" t="s">
        <v>113</v>
      </c>
      <c r="D11" s="93"/>
    </row>
    <row r="12" ht="21.6" customHeight="1" spans="1:4">
      <c r="A12" s="94" t="s">
        <v>114</v>
      </c>
      <c r="B12" s="92">
        <v>79000</v>
      </c>
      <c r="C12" s="94" t="s">
        <v>115</v>
      </c>
      <c r="D12" s="93"/>
    </row>
    <row r="13" ht="21.6" customHeight="1" spans="1:4">
      <c r="A13" s="94" t="s">
        <v>116</v>
      </c>
      <c r="B13" s="92">
        <v>12234</v>
      </c>
      <c r="C13" s="94" t="s">
        <v>117</v>
      </c>
      <c r="D13" s="93"/>
    </row>
    <row r="14" ht="21.6" customHeight="1" spans="1:4">
      <c r="A14" s="94" t="s">
        <v>118</v>
      </c>
      <c r="B14" s="92">
        <v>183738</v>
      </c>
      <c r="C14" s="94" t="s">
        <v>119</v>
      </c>
      <c r="D14" s="93"/>
    </row>
    <row r="15" ht="21.6" customHeight="1" spans="1:4">
      <c r="A15" s="94" t="s">
        <v>120</v>
      </c>
      <c r="B15" s="92"/>
      <c r="C15" s="94" t="s">
        <v>121</v>
      </c>
      <c r="D15" s="93"/>
    </row>
    <row r="16" ht="21.6" customHeight="1" spans="1:4">
      <c r="A16" s="94" t="s">
        <v>122</v>
      </c>
      <c r="B16" s="92">
        <f>SUM(B17:B21)</f>
        <v>0</v>
      </c>
      <c r="C16" s="95" t="s">
        <v>123</v>
      </c>
      <c r="D16" s="93"/>
    </row>
    <row r="17" ht="21.6" customHeight="1" spans="1:4">
      <c r="A17" s="94" t="s">
        <v>124</v>
      </c>
      <c r="B17" s="93"/>
      <c r="C17" s="95" t="s">
        <v>125</v>
      </c>
      <c r="D17" s="93"/>
    </row>
    <row r="18" ht="21.6" customHeight="1" spans="1:4">
      <c r="A18" s="94" t="s">
        <v>126</v>
      </c>
      <c r="B18" s="93"/>
      <c r="C18" s="94" t="s">
        <v>127</v>
      </c>
      <c r="D18" s="93"/>
    </row>
    <row r="19" ht="21.6" customHeight="1" spans="1:4">
      <c r="A19" s="94" t="s">
        <v>128</v>
      </c>
      <c r="B19" s="93"/>
      <c r="C19" s="94" t="s">
        <v>129</v>
      </c>
      <c r="D19" s="93">
        <v>30000</v>
      </c>
    </row>
    <row r="20" ht="21.6" customHeight="1" spans="1:4">
      <c r="A20" s="94" t="s">
        <v>130</v>
      </c>
      <c r="B20" s="93"/>
      <c r="C20" s="94" t="s">
        <v>131</v>
      </c>
      <c r="D20" s="93"/>
    </row>
    <row r="21" ht="21.6" customHeight="1" spans="1:4">
      <c r="A21" s="94" t="s">
        <v>132</v>
      </c>
      <c r="B21" s="93"/>
      <c r="C21" s="96" t="s">
        <v>133</v>
      </c>
      <c r="D21" s="93"/>
    </row>
    <row r="22" ht="21.6" customHeight="1" spans="1:4">
      <c r="A22" s="94" t="s">
        <v>134</v>
      </c>
      <c r="B22" s="93">
        <f>SUM(B23:B25)</f>
        <v>0</v>
      </c>
      <c r="C22" s="94" t="s">
        <v>135</v>
      </c>
      <c r="D22" s="93"/>
    </row>
    <row r="23" ht="21.6" customHeight="1" spans="1:4">
      <c r="A23" s="94" t="s">
        <v>136</v>
      </c>
      <c r="B23" s="93"/>
      <c r="C23" s="94" t="s">
        <v>137</v>
      </c>
      <c r="D23" s="93">
        <f>SUM(D24:D25)</f>
        <v>32619</v>
      </c>
    </row>
    <row r="24" ht="21.6" customHeight="1" spans="1:4">
      <c r="A24" s="94" t="s">
        <v>138</v>
      </c>
      <c r="B24" s="93"/>
      <c r="C24" s="94" t="s">
        <v>139</v>
      </c>
      <c r="D24" s="93">
        <v>17792</v>
      </c>
    </row>
    <row r="25" ht="21.6" customHeight="1" spans="1:4">
      <c r="A25" s="94" t="s">
        <v>140</v>
      </c>
      <c r="B25" s="93"/>
      <c r="C25" s="94" t="s">
        <v>141</v>
      </c>
      <c r="D25" s="93">
        <v>14827</v>
      </c>
    </row>
    <row r="26" ht="21.6" customHeight="1" spans="1:4">
      <c r="A26" s="94"/>
      <c r="B26" s="97"/>
      <c r="C26" s="91" t="s">
        <v>142</v>
      </c>
      <c r="D26" s="93">
        <f>SUM(D27:D31)</f>
        <v>2388000</v>
      </c>
    </row>
    <row r="27" ht="21.6" customHeight="1" spans="1:4">
      <c r="A27" s="94"/>
      <c r="B27" s="97"/>
      <c r="C27" s="91" t="s">
        <v>143</v>
      </c>
      <c r="D27" s="93">
        <v>60000</v>
      </c>
    </row>
    <row r="28" ht="21.6" customHeight="1" spans="1:4">
      <c r="A28" s="94"/>
      <c r="B28" s="97"/>
      <c r="C28" s="94" t="s">
        <v>144</v>
      </c>
      <c r="D28" s="93">
        <v>599000</v>
      </c>
    </row>
    <row r="29" ht="21.6" customHeight="1" spans="1:4">
      <c r="A29" s="94"/>
      <c r="B29" s="97"/>
      <c r="C29" s="94" t="s">
        <v>145</v>
      </c>
      <c r="D29" s="93">
        <v>61000</v>
      </c>
    </row>
    <row r="30" ht="21.6" customHeight="1" spans="1:4">
      <c r="A30" s="94"/>
      <c r="B30" s="97"/>
      <c r="C30" s="94" t="s">
        <v>146</v>
      </c>
      <c r="D30" s="93">
        <v>648000</v>
      </c>
    </row>
    <row r="31" ht="21.6" customHeight="1" spans="1:4">
      <c r="A31" s="91"/>
      <c r="B31" s="98"/>
      <c r="C31" s="94" t="s">
        <v>147</v>
      </c>
      <c r="D31" s="93">
        <v>1020000</v>
      </c>
    </row>
  </sheetData>
  <mergeCells count="3">
    <mergeCell ref="A1:D1"/>
    <mergeCell ref="A2:C2"/>
    <mergeCell ref="B4:D4"/>
  </mergeCells>
  <printOptions horizontalCentered="1" verticalCentered="1"/>
  <pageMargins left="0.904166666666667" right="0.904166666666667" top="1.02291666666667" bottom="0.94375" header="0.511805555555556" footer="0.27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24"/>
  <sheetViews>
    <sheetView workbookViewId="0">
      <pane xSplit="6" ySplit="5" topLeftCell="AA17" activePane="bottomRight" state="frozen"/>
      <selection/>
      <selection pane="topRight"/>
      <selection pane="bottomLeft"/>
      <selection pane="bottomRight" activeCell="F19" sqref="F19"/>
    </sheetView>
  </sheetViews>
  <sheetFormatPr defaultColWidth="9.125" defaultRowHeight="12.75" customHeight="1"/>
  <cols>
    <col min="1" max="1" width="12.125" style="58" customWidth="1"/>
    <col min="2" max="2" width="17.375" style="58" customWidth="1"/>
    <col min="3" max="3" width="27.375" style="58" customWidth="1"/>
    <col min="4" max="4" width="14.375" style="58" customWidth="1"/>
    <col min="5" max="6" width="13.5" style="58" customWidth="1"/>
    <col min="7" max="7" width="16" style="58" customWidth="1"/>
    <col min="8" max="8" width="13" style="58" customWidth="1"/>
    <col min="9" max="9" width="13.125" style="58" customWidth="1"/>
    <col min="10" max="11" width="12" style="58" customWidth="1"/>
    <col min="12" max="12" width="11.5" style="58" customWidth="1"/>
    <col min="13" max="15" width="11.625" style="58" customWidth="1"/>
    <col min="16" max="17" width="11" style="58" customWidth="1"/>
    <col min="18" max="18" width="12.375" style="58" customWidth="1"/>
    <col min="19" max="19" width="11.875" style="58" customWidth="1"/>
    <col min="20" max="20" width="11.125" style="58" customWidth="1"/>
    <col min="21" max="21" width="10.875" style="58" customWidth="1"/>
    <col min="22" max="22" width="8.875" style="58" customWidth="1"/>
    <col min="23" max="23" width="9" style="58" customWidth="1"/>
    <col min="24" max="24" width="9.5" style="58" customWidth="1"/>
    <col min="25" max="25" width="8.5" style="58" customWidth="1"/>
    <col min="26" max="26" width="10.5" style="58" customWidth="1"/>
    <col min="27" max="27" width="10.125" style="58" customWidth="1"/>
    <col min="28" max="29" width="8" style="58" customWidth="1"/>
    <col min="30" max="30" width="10.375" style="58" customWidth="1"/>
    <col min="31" max="31" width="11.125" style="58" customWidth="1"/>
    <col min="32" max="32" width="10" style="58" customWidth="1"/>
    <col min="33" max="33" width="9.875" style="58" customWidth="1"/>
    <col min="34" max="34" width="9.375" style="58" customWidth="1"/>
    <col min="35" max="35" width="8.375" style="58" customWidth="1"/>
    <col min="36" max="36" width="8.125" style="58" customWidth="1"/>
    <col min="37" max="40" width="9.625" style="58" customWidth="1"/>
    <col min="41" max="41" width="9.5" style="58" customWidth="1"/>
    <col min="42" max="43" width="9.625" style="58" customWidth="1"/>
    <col min="44" max="44" width="13" style="58" customWidth="1"/>
    <col min="45" max="46" width="10.375" style="58" customWidth="1"/>
    <col min="47" max="47" width="8" style="58" customWidth="1"/>
    <col min="48" max="49" width="10.625" style="58" customWidth="1"/>
    <col min="50" max="50" width="8" style="58" customWidth="1"/>
    <col min="51" max="51" width="10.375" style="58" customWidth="1"/>
    <col min="52" max="52" width="9.625" style="58" customWidth="1"/>
    <col min="53" max="53" width="11.375" style="58" customWidth="1"/>
    <col min="54" max="54" width="10.125" style="58" customWidth="1"/>
    <col min="55" max="55" width="10.5" style="58" customWidth="1"/>
    <col min="56" max="57" width="10" style="58" customWidth="1"/>
    <col min="58" max="58" width="10.125" style="58" customWidth="1"/>
    <col min="59" max="59" width="10" style="58" customWidth="1"/>
    <col min="60" max="60" width="9.375" style="58" customWidth="1"/>
    <col min="61" max="61" width="10.125" style="58" customWidth="1"/>
    <col min="62" max="62" width="9.625" style="58" customWidth="1"/>
    <col min="63" max="63" width="7" style="58" customWidth="1"/>
    <col min="64" max="65" width="9.625" style="58" customWidth="1"/>
    <col min="66" max="66" width="8.625" style="58" customWidth="1"/>
    <col min="67" max="67" width="10.125" style="58" customWidth="1"/>
    <col min="68" max="68" width="11.875" style="58" customWidth="1"/>
    <col min="69" max="16384" width="9.125" style="58"/>
  </cols>
  <sheetData>
    <row r="1" ht="36" customHeight="1" spans="1:68">
      <c r="A1" s="59" t="s">
        <v>148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 t="s">
        <v>148</v>
      </c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 t="s">
        <v>148</v>
      </c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</row>
    <row r="2" ht="28.5" customHeight="1" spans="1:68">
      <c r="A2" s="60" t="str">
        <f>(部门基本情况表!A2)</f>
        <v>编报单位：万荣县委机关事务服务中心</v>
      </c>
      <c r="B2" s="60"/>
      <c r="C2" s="60"/>
      <c r="G2" s="56"/>
      <c r="R2" s="56" t="s">
        <v>24</v>
      </c>
      <c r="S2" s="60" t="str">
        <f>部门基本情况表!A2</f>
        <v>编报单位：万荣县委机关事务服务中心</v>
      </c>
      <c r="T2" s="60"/>
      <c r="U2" s="60"/>
      <c r="V2" s="60"/>
      <c r="W2" s="60"/>
      <c r="X2" s="60"/>
      <c r="AP2" s="79" t="s">
        <v>24</v>
      </c>
      <c r="AQ2" s="79"/>
      <c r="AR2" s="60" t="str">
        <f>部门基本情况表!A2</f>
        <v>编报单位：万荣县委机关事务服务中心</v>
      </c>
      <c r="AS2" s="60"/>
      <c r="AT2" s="60"/>
      <c r="AU2" s="60"/>
      <c r="AV2" s="60"/>
      <c r="AW2" s="60"/>
      <c r="AX2" s="60"/>
      <c r="AY2" s="60"/>
      <c r="BM2" s="84"/>
      <c r="BN2" s="79" t="s">
        <v>24</v>
      </c>
      <c r="BO2" s="79"/>
      <c r="BP2" s="79"/>
    </row>
    <row r="3" s="55" customFormat="1" ht="41.25" customHeight="1" spans="1:68">
      <c r="A3" s="61" t="s">
        <v>27</v>
      </c>
      <c r="B3" s="61"/>
      <c r="C3" s="61"/>
      <c r="D3" s="62" t="s">
        <v>77</v>
      </c>
      <c r="E3" s="62" t="s">
        <v>78</v>
      </c>
      <c r="F3" s="62" t="s">
        <v>79</v>
      </c>
      <c r="G3" s="63" t="s">
        <v>149</v>
      </c>
      <c r="H3" s="63" t="s">
        <v>150</v>
      </c>
      <c r="I3" s="72" t="s">
        <v>151</v>
      </c>
      <c r="J3" s="73"/>
      <c r="K3" s="73"/>
      <c r="L3" s="73"/>
      <c r="M3" s="72" t="s">
        <v>152</v>
      </c>
      <c r="N3" s="73"/>
      <c r="O3" s="73"/>
      <c r="P3" s="74"/>
      <c r="Q3" s="69" t="s">
        <v>153</v>
      </c>
      <c r="R3" s="69" t="s">
        <v>154</v>
      </c>
      <c r="S3" s="75" t="s">
        <v>155</v>
      </c>
      <c r="T3" s="61" t="s">
        <v>156</v>
      </c>
      <c r="U3" s="61"/>
      <c r="V3" s="61"/>
      <c r="W3" s="61"/>
      <c r="X3" s="61"/>
      <c r="Y3" s="61"/>
      <c r="Z3" s="61"/>
      <c r="AA3" s="61"/>
      <c r="AB3" s="76" t="s">
        <v>156</v>
      </c>
      <c r="AC3" s="77"/>
      <c r="AD3" s="77"/>
      <c r="AE3" s="77"/>
      <c r="AF3" s="78"/>
      <c r="AG3" s="61" t="s">
        <v>157</v>
      </c>
      <c r="AH3" s="61" t="s">
        <v>158</v>
      </c>
      <c r="AI3" s="76" t="s">
        <v>159</v>
      </c>
      <c r="AJ3" s="77"/>
      <c r="AK3" s="78"/>
      <c r="AL3" s="61" t="s">
        <v>160</v>
      </c>
      <c r="AM3" s="61"/>
      <c r="AN3" s="61" t="s">
        <v>161</v>
      </c>
      <c r="AO3" s="61" t="s">
        <v>162</v>
      </c>
      <c r="AP3" s="61" t="s">
        <v>163</v>
      </c>
      <c r="AQ3" s="61" t="s">
        <v>164</v>
      </c>
      <c r="AR3" s="63" t="s">
        <v>165</v>
      </c>
      <c r="AS3" s="61" t="s">
        <v>166</v>
      </c>
      <c r="AT3" s="61"/>
      <c r="AU3" s="61"/>
      <c r="AV3" s="61" t="s">
        <v>167</v>
      </c>
      <c r="AW3" s="61" t="s">
        <v>168</v>
      </c>
      <c r="AX3" s="80" t="s">
        <v>169</v>
      </c>
      <c r="AY3" s="80"/>
      <c r="AZ3" s="61" t="s">
        <v>170</v>
      </c>
      <c r="BA3" s="63" t="s">
        <v>171</v>
      </c>
      <c r="BB3" s="80" t="s">
        <v>172</v>
      </c>
      <c r="BC3" s="80" t="s">
        <v>173</v>
      </c>
      <c r="BD3" s="81" t="s">
        <v>174</v>
      </c>
      <c r="BE3" s="82"/>
      <c r="BF3" s="82"/>
      <c r="BG3" s="83"/>
      <c r="BH3" s="61" t="s">
        <v>175</v>
      </c>
      <c r="BI3" s="61"/>
      <c r="BJ3" s="61"/>
      <c r="BK3" s="83" t="s">
        <v>176</v>
      </c>
      <c r="BL3" s="80" t="s">
        <v>177</v>
      </c>
      <c r="BM3" s="80"/>
      <c r="BN3" s="85" t="s">
        <v>178</v>
      </c>
      <c r="BO3" s="86"/>
      <c r="BP3" s="63" t="s">
        <v>179</v>
      </c>
    </row>
    <row r="4" s="56" customFormat="1" ht="42" customHeight="1" spans="1:80">
      <c r="A4" s="62" t="s">
        <v>71</v>
      </c>
      <c r="B4" s="62" t="s">
        <v>72</v>
      </c>
      <c r="C4" s="62" t="s">
        <v>180</v>
      </c>
      <c r="D4" s="62"/>
      <c r="E4" s="62"/>
      <c r="F4" s="62"/>
      <c r="G4" s="63" t="s">
        <v>181</v>
      </c>
      <c r="H4" s="63" t="s">
        <v>182</v>
      </c>
      <c r="I4" s="69" t="s">
        <v>183</v>
      </c>
      <c r="J4" s="69" t="s">
        <v>184</v>
      </c>
      <c r="K4" s="69" t="s">
        <v>185</v>
      </c>
      <c r="L4" s="69" t="s">
        <v>186</v>
      </c>
      <c r="M4" s="69" t="s">
        <v>187</v>
      </c>
      <c r="N4" s="69" t="s">
        <v>188</v>
      </c>
      <c r="O4" s="69" t="s">
        <v>189</v>
      </c>
      <c r="P4" s="69" t="s">
        <v>190</v>
      </c>
      <c r="Q4" s="69" t="s">
        <v>153</v>
      </c>
      <c r="R4" s="69" t="s">
        <v>154</v>
      </c>
      <c r="S4" s="63" t="s">
        <v>191</v>
      </c>
      <c r="T4" s="69" t="s">
        <v>192</v>
      </c>
      <c r="U4" s="69" t="s">
        <v>193</v>
      </c>
      <c r="V4" s="69" t="s">
        <v>194</v>
      </c>
      <c r="W4" s="69" t="s">
        <v>195</v>
      </c>
      <c r="X4" s="69" t="s">
        <v>196</v>
      </c>
      <c r="Y4" s="69" t="s">
        <v>197</v>
      </c>
      <c r="Z4" s="69" t="s">
        <v>198</v>
      </c>
      <c r="AA4" s="69" t="s">
        <v>199</v>
      </c>
      <c r="AB4" s="69" t="s">
        <v>200</v>
      </c>
      <c r="AC4" s="69" t="s">
        <v>201</v>
      </c>
      <c r="AD4" s="69" t="s">
        <v>202</v>
      </c>
      <c r="AE4" s="69" t="s">
        <v>203</v>
      </c>
      <c r="AF4" s="69" t="s">
        <v>204</v>
      </c>
      <c r="AG4" s="69" t="s">
        <v>157</v>
      </c>
      <c r="AH4" s="69" t="s">
        <v>158</v>
      </c>
      <c r="AI4" s="69" t="s">
        <v>205</v>
      </c>
      <c r="AJ4" s="69" t="s">
        <v>206</v>
      </c>
      <c r="AK4" s="69" t="s">
        <v>207</v>
      </c>
      <c r="AL4" s="69" t="s">
        <v>208</v>
      </c>
      <c r="AM4" s="69" t="s">
        <v>160</v>
      </c>
      <c r="AN4" s="69" t="s">
        <v>161</v>
      </c>
      <c r="AO4" s="69" t="s">
        <v>162</v>
      </c>
      <c r="AP4" s="69" t="s">
        <v>163</v>
      </c>
      <c r="AQ4" s="61" t="s">
        <v>164</v>
      </c>
      <c r="AR4" s="63" t="s">
        <v>165</v>
      </c>
      <c r="AS4" s="69" t="s">
        <v>209</v>
      </c>
      <c r="AT4" s="69" t="s">
        <v>210</v>
      </c>
      <c r="AU4" s="69" t="s">
        <v>211</v>
      </c>
      <c r="AV4" s="69" t="s">
        <v>167</v>
      </c>
      <c r="AW4" s="61" t="s">
        <v>168</v>
      </c>
      <c r="AX4" s="80" t="s">
        <v>212</v>
      </c>
      <c r="AY4" s="80" t="s">
        <v>213</v>
      </c>
      <c r="AZ4" s="69" t="s">
        <v>170</v>
      </c>
      <c r="BA4" s="63" t="s">
        <v>214</v>
      </c>
      <c r="BB4" s="80" t="s">
        <v>172</v>
      </c>
      <c r="BC4" s="80" t="s">
        <v>173</v>
      </c>
      <c r="BD4" s="80" t="s">
        <v>215</v>
      </c>
      <c r="BE4" s="80" t="s">
        <v>216</v>
      </c>
      <c r="BF4" s="80" t="s">
        <v>217</v>
      </c>
      <c r="BG4" s="80" t="s">
        <v>218</v>
      </c>
      <c r="BH4" s="69" t="s">
        <v>219</v>
      </c>
      <c r="BI4" s="61" t="s">
        <v>220</v>
      </c>
      <c r="BJ4" s="61" t="s">
        <v>221</v>
      </c>
      <c r="BK4" s="83" t="s">
        <v>176</v>
      </c>
      <c r="BL4" s="83" t="s">
        <v>222</v>
      </c>
      <c r="BM4" s="80" t="s">
        <v>223</v>
      </c>
      <c r="BN4" s="63" t="s">
        <v>224</v>
      </c>
      <c r="BO4" s="63" t="s">
        <v>225</v>
      </c>
      <c r="BP4" s="63" t="s">
        <v>179</v>
      </c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</row>
    <row r="5" s="57" customFormat="1" ht="31.5" customHeight="1" spans="1:68">
      <c r="A5" s="64"/>
      <c r="B5" s="64"/>
      <c r="C5" s="64" t="s">
        <v>96</v>
      </c>
      <c r="D5" s="65">
        <f t="shared" ref="D5:D11" si="0">SUM(E5:F5)</f>
        <v>7045641</v>
      </c>
      <c r="E5" s="66">
        <f>SUM('一般公共预算财政拨款基本支出经济分类表（七）'!B4)</f>
        <v>4850141</v>
      </c>
      <c r="F5" s="66">
        <f t="shared" ref="F5" si="1">SUM(F6:F24)</f>
        <v>2195500</v>
      </c>
      <c r="G5" s="67">
        <f t="shared" ref="G5:G11" si="2">SUM(H5+S5+AR5+BA5+BN5+BO5+BP5)</f>
        <v>6223641</v>
      </c>
      <c r="H5" s="67">
        <f t="shared" ref="H5:H11" si="3">SUM(I5:R5)</f>
        <v>2444522</v>
      </c>
      <c r="I5" s="67">
        <f>SUM(I6:I24)</f>
        <v>938338</v>
      </c>
      <c r="J5" s="67">
        <f>SUM(J6:J24)</f>
        <v>121680</v>
      </c>
      <c r="K5" s="67">
        <f>SUM(K6:K24)</f>
        <v>585360</v>
      </c>
      <c r="L5" s="67">
        <f>SUM(L6:L24)</f>
        <v>76416</v>
      </c>
      <c r="M5" s="67">
        <f>SUM(M6:M24)</f>
        <v>254404</v>
      </c>
      <c r="N5" s="67">
        <f t="shared" ref="N5:R5" si="4">SUM(N6:N24)</f>
        <v>79000</v>
      </c>
      <c r="O5" s="67">
        <f t="shared" si="4"/>
        <v>103352</v>
      </c>
      <c r="P5" s="67">
        <f t="shared" si="4"/>
        <v>12234</v>
      </c>
      <c r="Q5" s="67">
        <f t="shared" si="4"/>
        <v>183738</v>
      </c>
      <c r="R5" s="67">
        <f t="shared" si="4"/>
        <v>90000</v>
      </c>
      <c r="S5" s="67">
        <f t="shared" ref="S5" si="5">SUM(T5:AP5)</f>
        <v>3765619</v>
      </c>
      <c r="T5" s="67">
        <f t="shared" ref="T5:AE5" si="6">SUM(T6:T24)</f>
        <v>39000</v>
      </c>
      <c r="U5" s="67">
        <f t="shared" si="6"/>
        <v>3000</v>
      </c>
      <c r="V5" s="67">
        <f t="shared" si="6"/>
        <v>1000</v>
      </c>
      <c r="W5" s="67">
        <f t="shared" si="6"/>
        <v>60000</v>
      </c>
      <c r="X5" s="67">
        <f t="shared" si="6"/>
        <v>599000</v>
      </c>
      <c r="Y5" s="67">
        <f t="shared" si="6"/>
        <v>61000</v>
      </c>
      <c r="Z5" s="67">
        <f t="shared" si="6"/>
        <v>648000</v>
      </c>
      <c r="AA5" s="67">
        <f t="shared" si="6"/>
        <v>2000</v>
      </c>
      <c r="AB5" s="67">
        <f t="shared" si="6"/>
        <v>0</v>
      </c>
      <c r="AC5" s="67">
        <f t="shared" si="6"/>
        <v>0</v>
      </c>
      <c r="AD5" s="67">
        <f t="shared" si="6"/>
        <v>17792</v>
      </c>
      <c r="AE5" s="67">
        <f t="shared" si="6"/>
        <v>14827</v>
      </c>
      <c r="AF5" s="67">
        <f t="shared" ref="AF5:AQ5" si="7">SUM(AF6:AF24)</f>
        <v>0</v>
      </c>
      <c r="AG5" s="67">
        <f t="shared" si="7"/>
        <v>0</v>
      </c>
      <c r="AH5" s="67">
        <f t="shared" si="7"/>
        <v>0</v>
      </c>
      <c r="AI5" s="67">
        <f t="shared" si="7"/>
        <v>0</v>
      </c>
      <c r="AJ5" s="67">
        <f t="shared" si="7"/>
        <v>0</v>
      </c>
      <c r="AK5" s="67">
        <f t="shared" si="7"/>
        <v>0</v>
      </c>
      <c r="AL5" s="67">
        <f t="shared" si="7"/>
        <v>940000</v>
      </c>
      <c r="AM5" s="67">
        <f t="shared" si="7"/>
        <v>30000</v>
      </c>
      <c r="AN5" s="67">
        <f t="shared" si="7"/>
        <v>0</v>
      </c>
      <c r="AO5" s="67">
        <f t="shared" si="7"/>
        <v>1020000</v>
      </c>
      <c r="AP5" s="67">
        <f t="shared" si="7"/>
        <v>330000</v>
      </c>
      <c r="AQ5" s="67">
        <f t="shared" si="7"/>
        <v>0</v>
      </c>
      <c r="AR5" s="67">
        <f t="shared" ref="AR5:AR11" si="8">SUM(AS5:AZ5)</f>
        <v>13500</v>
      </c>
      <c r="AS5" s="67">
        <f t="shared" ref="AS5:AZ5" si="9">SUM(AS6:AS24)</f>
        <v>13500</v>
      </c>
      <c r="AT5" s="67">
        <f t="shared" si="9"/>
        <v>0</v>
      </c>
      <c r="AU5" s="67">
        <f t="shared" si="9"/>
        <v>0</v>
      </c>
      <c r="AV5" s="67">
        <f t="shared" si="9"/>
        <v>0</v>
      </c>
      <c r="AW5" s="67">
        <f t="shared" si="9"/>
        <v>0</v>
      </c>
      <c r="AX5" s="67">
        <f t="shared" si="9"/>
        <v>0</v>
      </c>
      <c r="AY5" s="67">
        <f t="shared" si="9"/>
        <v>0</v>
      </c>
      <c r="AZ5" s="67">
        <f t="shared" si="9"/>
        <v>0</v>
      </c>
      <c r="BA5" s="67">
        <f t="shared" ref="BA5:BA11" si="10">SUM(BB5:BN5)</f>
        <v>0</v>
      </c>
      <c r="BB5" s="67">
        <f t="shared" ref="BB5:BP5" si="11">SUM(BB6:BB24)</f>
        <v>0</v>
      </c>
      <c r="BC5" s="67">
        <f t="shared" si="11"/>
        <v>0</v>
      </c>
      <c r="BD5" s="67">
        <f t="shared" si="11"/>
        <v>0</v>
      </c>
      <c r="BE5" s="67">
        <f t="shared" si="11"/>
        <v>0</v>
      </c>
      <c r="BF5" s="67">
        <f t="shared" si="11"/>
        <v>0</v>
      </c>
      <c r="BG5" s="67">
        <f t="shared" si="11"/>
        <v>0</v>
      </c>
      <c r="BH5" s="67">
        <f t="shared" si="11"/>
        <v>0</v>
      </c>
      <c r="BI5" s="67">
        <f t="shared" si="11"/>
        <v>0</v>
      </c>
      <c r="BJ5" s="67">
        <f t="shared" si="11"/>
        <v>0</v>
      </c>
      <c r="BK5" s="67">
        <f t="shared" si="11"/>
        <v>0</v>
      </c>
      <c r="BL5" s="67">
        <f t="shared" si="11"/>
        <v>0</v>
      </c>
      <c r="BM5" s="67">
        <f t="shared" si="11"/>
        <v>0</v>
      </c>
      <c r="BN5" s="67">
        <f t="shared" si="11"/>
        <v>0</v>
      </c>
      <c r="BO5" s="67">
        <f t="shared" si="11"/>
        <v>0</v>
      </c>
      <c r="BP5" s="67">
        <f t="shared" si="11"/>
        <v>0</v>
      </c>
    </row>
    <row r="6" s="57" customFormat="1" ht="31.5" customHeight="1" spans="1:68">
      <c r="A6" s="68" t="s">
        <v>226</v>
      </c>
      <c r="B6" s="68" t="s">
        <v>227</v>
      </c>
      <c r="C6" s="68" t="s">
        <v>78</v>
      </c>
      <c r="D6" s="66">
        <f t="shared" si="0"/>
        <v>4217413</v>
      </c>
      <c r="E6" s="66">
        <f>SUM(G6)</f>
        <v>4217413</v>
      </c>
      <c r="F6" s="66"/>
      <c r="G6" s="67">
        <f t="shared" si="2"/>
        <v>4217413</v>
      </c>
      <c r="H6" s="67">
        <f t="shared" si="3"/>
        <v>1721794</v>
      </c>
      <c r="I6" s="67">
        <f>SUM('一般公共预算财政拨款基本支出经济分类表（七）'!B6)</f>
        <v>938338</v>
      </c>
      <c r="J6" s="67">
        <f>SUM('一般公共预算财政拨款基本支出经济分类表（七）'!B7)</f>
        <v>121680</v>
      </c>
      <c r="K6" s="67">
        <f>SUM('一般公共预算财政拨款基本支出经济分类表（七）'!B8)</f>
        <v>585360</v>
      </c>
      <c r="L6" s="67">
        <f>SUM('一般公共预算财政拨款基本支出经济分类表（七）'!B9)</f>
        <v>76416</v>
      </c>
      <c r="M6" s="67"/>
      <c r="N6" s="67"/>
      <c r="O6" s="67"/>
      <c r="P6" s="67"/>
      <c r="Q6" s="67"/>
      <c r="R6" s="67">
        <f>SUM('一般公共预算财政拨款基本支出经济分类表（七）'!B15,'一般公共预算财政拨款基本支出经济分类表（七）'!D22)</f>
        <v>0</v>
      </c>
      <c r="S6" s="67">
        <f>SUM(T6:AQ6)</f>
        <v>2495619</v>
      </c>
      <c r="T6" s="67">
        <f>SUM('一般公共预算财政拨款基本支出经济分类表（七）'!D7)</f>
        <v>39000</v>
      </c>
      <c r="U6" s="67">
        <f>SUM('一般公共预算财政拨款基本支出经济分类表（七）'!D8)</f>
        <v>3000</v>
      </c>
      <c r="V6" s="67">
        <f>SUM('一般公共预算财政拨款基本支出经济分类表（七）'!D9)</f>
        <v>1000</v>
      </c>
      <c r="W6" s="67">
        <f>SUM('一般公共预算财政拨款基本支出经济分类表（七）'!D27)</f>
        <v>60000</v>
      </c>
      <c r="X6" s="67">
        <f>SUM('一般公共预算财政拨款基本支出经济分类表（七）'!D28)</f>
        <v>599000</v>
      </c>
      <c r="Y6" s="67">
        <f>SUM('一般公共预算财政拨款基本支出经济分类表（七）'!D29)</f>
        <v>61000</v>
      </c>
      <c r="Z6" s="67">
        <f>SUM('一般公共预算财政拨款基本支出经济分类表（七）'!D30)</f>
        <v>648000</v>
      </c>
      <c r="AA6" s="67">
        <f>SUM('一般公共预算财政拨款基本支出经济分类表（七）'!D10)</f>
        <v>2000</v>
      </c>
      <c r="AB6" s="67">
        <f>SUM('一般公共预算财政拨款基本支出经济分类表（七）'!D12)</f>
        <v>0</v>
      </c>
      <c r="AC6" s="67">
        <f>SUM('一般公共预算财政拨款基本支出经济分类表（七）'!C20)</f>
        <v>0</v>
      </c>
      <c r="AD6" s="67">
        <f>SUM('一般公共预算财政拨款基本支出经济分类表（七）'!D24)</f>
        <v>17792</v>
      </c>
      <c r="AE6" s="67">
        <f>SUM('一般公共预算财政拨款基本支出经济分类表（七）'!D25)</f>
        <v>14827</v>
      </c>
      <c r="AF6" s="67">
        <f>SUM('一般公共预算财政拨款基本支出经济分类表（七）'!D21)</f>
        <v>0</v>
      </c>
      <c r="AG6" s="67">
        <f>SUM('一般公共预算财政拨款基本支出经济分类表（七）'!D13)</f>
        <v>0</v>
      </c>
      <c r="AH6" s="67">
        <f>SUM('一般公共预算财政拨款基本支出经济分类表（七）'!D14)</f>
        <v>0</v>
      </c>
      <c r="AI6" s="67">
        <f>SUM('一般公共预算财政拨款基本支出经济分类表（七）'!D16)</f>
        <v>0</v>
      </c>
      <c r="AJ6" s="67"/>
      <c r="AK6" s="67">
        <f>SUM('一般公共预算财政拨款基本支出经济分类表（七）'!D17)</f>
        <v>0</v>
      </c>
      <c r="AL6" s="67">
        <f>SUM('一般公共预算财政拨款基本支出经济分类表（七）'!D18)</f>
        <v>0</v>
      </c>
      <c r="AM6" s="67">
        <f>SUM('一般公共预算财政拨款基本支出经济分类表（七）'!D19)</f>
        <v>30000</v>
      </c>
      <c r="AN6" s="67">
        <f>SUM('一般公共预算财政拨款基本支出经济分类表（七）'!D15)</f>
        <v>0</v>
      </c>
      <c r="AO6" s="67">
        <f>SUM('一般公共预算财政拨款基本支出经济分类表（七）'!D31)</f>
        <v>1020000</v>
      </c>
      <c r="AP6" s="67">
        <f>SUM('一般公共预算财政拨款基本支出经济分类表（七）'!D11)</f>
        <v>0</v>
      </c>
      <c r="AQ6" s="67">
        <f>SUM('一般公共预算财政拨款基本支出经济分类表（七）'!D22)</f>
        <v>0</v>
      </c>
      <c r="AR6" s="67">
        <f t="shared" si="8"/>
        <v>0</v>
      </c>
      <c r="AS6" s="67"/>
      <c r="AT6" s="67"/>
      <c r="AU6" s="67"/>
      <c r="AV6" s="67"/>
      <c r="AW6" s="67"/>
      <c r="AX6" s="67"/>
      <c r="AY6" s="67"/>
      <c r="AZ6" s="67">
        <f>SUM('一般公共预算财政拨款基本支出经济分类表（七）'!B21)</f>
        <v>0</v>
      </c>
      <c r="BA6" s="67">
        <f t="shared" si="10"/>
        <v>0</v>
      </c>
      <c r="BB6" s="67"/>
      <c r="BC6" s="67"/>
      <c r="BD6" s="67"/>
      <c r="BE6" s="67"/>
      <c r="BF6" s="67"/>
      <c r="BG6" s="67"/>
      <c r="BH6" s="67">
        <f>SUM('一般公共预算财政拨款基本支出经济分类表（七）'!B23)</f>
        <v>0</v>
      </c>
      <c r="BI6" s="67">
        <f>SUM('一般公共预算财政拨款基本支出经济分类表（七）'!B24)</f>
        <v>0</v>
      </c>
      <c r="BJ6" s="67">
        <f>SUM('一般公共预算财政拨款基本支出经济分类表（七）'!B25)</f>
        <v>0</v>
      </c>
      <c r="BK6" s="67"/>
      <c r="BL6" s="67"/>
      <c r="BM6" s="67"/>
      <c r="BN6" s="67"/>
      <c r="BO6" s="67"/>
      <c r="BP6" s="67"/>
    </row>
    <row r="7" s="57" customFormat="1" ht="31.5" customHeight="1" spans="1:68">
      <c r="A7" s="68" t="s">
        <v>228</v>
      </c>
      <c r="B7" s="68" t="s">
        <v>229</v>
      </c>
      <c r="C7" s="69" t="s">
        <v>230</v>
      </c>
      <c r="D7" s="66">
        <f t="shared" si="0"/>
        <v>254404</v>
      </c>
      <c r="E7" s="66">
        <f t="shared" ref="E7:E11" si="12">SUM(G7)</f>
        <v>254404</v>
      </c>
      <c r="F7" s="66"/>
      <c r="G7" s="67">
        <f t="shared" si="2"/>
        <v>254404</v>
      </c>
      <c r="H7" s="67">
        <f t="shared" si="3"/>
        <v>254404</v>
      </c>
      <c r="I7" s="67"/>
      <c r="J7" s="67"/>
      <c r="K7" s="67"/>
      <c r="L7" s="67"/>
      <c r="M7" s="67">
        <f>SUM('一般公共预算财政拨款基本支出经济分类表（七）'!B10)</f>
        <v>254404</v>
      </c>
      <c r="N7" s="67"/>
      <c r="O7" s="67"/>
      <c r="P7" s="67"/>
      <c r="Q7" s="67"/>
      <c r="R7" s="67"/>
      <c r="S7" s="67">
        <f t="shared" ref="S7:S11" si="13">SUM(T7:AQ7)</f>
        <v>0</v>
      </c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>
        <f t="shared" si="8"/>
        <v>0</v>
      </c>
      <c r="AS7" s="67"/>
      <c r="AT7" s="67"/>
      <c r="AU7" s="67"/>
      <c r="AV7" s="67"/>
      <c r="AW7" s="67"/>
      <c r="AX7" s="67"/>
      <c r="AY7" s="67"/>
      <c r="AZ7" s="67"/>
      <c r="BA7" s="67">
        <f t="shared" si="10"/>
        <v>0</v>
      </c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</row>
    <row r="8" s="57" customFormat="1" ht="31.5" customHeight="1" spans="1:68">
      <c r="A8" s="68" t="s">
        <v>231</v>
      </c>
      <c r="B8" s="68" t="s">
        <v>232</v>
      </c>
      <c r="C8" s="68" t="s">
        <v>188</v>
      </c>
      <c r="D8" s="66">
        <f t="shared" si="0"/>
        <v>79000</v>
      </c>
      <c r="E8" s="66">
        <f t="shared" si="12"/>
        <v>79000</v>
      </c>
      <c r="F8" s="66"/>
      <c r="G8" s="67">
        <f t="shared" si="2"/>
        <v>79000</v>
      </c>
      <c r="H8" s="67">
        <f t="shared" si="3"/>
        <v>79000</v>
      </c>
      <c r="I8" s="67"/>
      <c r="J8" s="67"/>
      <c r="K8" s="67"/>
      <c r="L8" s="67"/>
      <c r="M8" s="67"/>
      <c r="N8" s="67">
        <f>SUM('一般公共预算财政拨款基本支出经济分类表（七）'!B12)</f>
        <v>79000</v>
      </c>
      <c r="O8" s="67"/>
      <c r="P8" s="67"/>
      <c r="Q8" s="67"/>
      <c r="R8" s="67"/>
      <c r="S8" s="67">
        <f t="shared" si="13"/>
        <v>0</v>
      </c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>
        <f t="shared" si="8"/>
        <v>0</v>
      </c>
      <c r="AS8" s="67"/>
      <c r="AT8" s="67"/>
      <c r="AU8" s="67"/>
      <c r="AV8" s="67"/>
      <c r="AW8" s="67"/>
      <c r="AX8" s="67"/>
      <c r="AY8" s="67"/>
      <c r="AZ8" s="67"/>
      <c r="BA8" s="67">
        <f t="shared" si="10"/>
        <v>0</v>
      </c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</row>
    <row r="9" s="57" customFormat="1" ht="31.5" customHeight="1" spans="1:68">
      <c r="A9" s="68" t="s">
        <v>233</v>
      </c>
      <c r="B9" s="68" t="s">
        <v>234</v>
      </c>
      <c r="C9" s="68" t="s">
        <v>235</v>
      </c>
      <c r="D9" s="66">
        <f t="shared" si="0"/>
        <v>12234</v>
      </c>
      <c r="E9" s="66">
        <f t="shared" si="12"/>
        <v>12234</v>
      </c>
      <c r="F9" s="66"/>
      <c r="G9" s="67">
        <f t="shared" si="2"/>
        <v>12234</v>
      </c>
      <c r="H9" s="67">
        <f t="shared" si="3"/>
        <v>12234</v>
      </c>
      <c r="I9" s="67"/>
      <c r="J9" s="67"/>
      <c r="K9" s="67"/>
      <c r="L9" s="67"/>
      <c r="M9" s="67"/>
      <c r="N9" s="67"/>
      <c r="O9" s="67"/>
      <c r="P9" s="67">
        <f>SUM('一般公共预算财政拨款基本支出经济分类表（七）'!B13)</f>
        <v>12234</v>
      </c>
      <c r="Q9" s="67"/>
      <c r="R9" s="67"/>
      <c r="S9" s="67">
        <f t="shared" si="13"/>
        <v>0</v>
      </c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>
        <f t="shared" si="8"/>
        <v>0</v>
      </c>
      <c r="AS9" s="67"/>
      <c r="AT9" s="67"/>
      <c r="AU9" s="67"/>
      <c r="AV9" s="67"/>
      <c r="AW9" s="67"/>
      <c r="AX9" s="67"/>
      <c r="AY9" s="67"/>
      <c r="AZ9" s="67"/>
      <c r="BA9" s="67">
        <f t="shared" si="10"/>
        <v>0</v>
      </c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</row>
    <row r="10" s="57" customFormat="1" ht="31.5" customHeight="1" spans="1:68">
      <c r="A10" s="70" t="s">
        <v>236</v>
      </c>
      <c r="B10" s="70" t="s">
        <v>237</v>
      </c>
      <c r="C10" s="63" t="s">
        <v>189</v>
      </c>
      <c r="D10" s="66">
        <f t="shared" si="0"/>
        <v>103352</v>
      </c>
      <c r="E10" s="66">
        <f t="shared" si="12"/>
        <v>103352</v>
      </c>
      <c r="F10" s="66"/>
      <c r="G10" s="67">
        <f t="shared" si="2"/>
        <v>103352</v>
      </c>
      <c r="H10" s="67">
        <f t="shared" si="3"/>
        <v>103352</v>
      </c>
      <c r="I10" s="67"/>
      <c r="J10" s="67"/>
      <c r="K10" s="67"/>
      <c r="L10" s="67"/>
      <c r="M10" s="67"/>
      <c r="N10" s="67"/>
      <c r="O10" s="67">
        <f>SUM('一般公共预算财政拨款基本支出经济分类表（七）'!B11)</f>
        <v>103352</v>
      </c>
      <c r="P10" s="67"/>
      <c r="Q10" s="67"/>
      <c r="R10" s="67"/>
      <c r="S10" s="67">
        <f t="shared" si="13"/>
        <v>0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>
        <f t="shared" si="8"/>
        <v>0</v>
      </c>
      <c r="AS10" s="67"/>
      <c r="AT10" s="67"/>
      <c r="AU10" s="67"/>
      <c r="AV10" s="67"/>
      <c r="AW10" s="67"/>
      <c r="AX10" s="67"/>
      <c r="AY10" s="67"/>
      <c r="AZ10" s="67"/>
      <c r="BA10" s="67">
        <f t="shared" si="10"/>
        <v>0</v>
      </c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</row>
    <row r="11" s="57" customFormat="1" ht="31.5" customHeight="1" spans="1:68">
      <c r="A11" s="68" t="s">
        <v>238</v>
      </c>
      <c r="B11" s="68" t="s">
        <v>153</v>
      </c>
      <c r="C11" s="68" t="s">
        <v>153</v>
      </c>
      <c r="D11" s="66">
        <f t="shared" si="0"/>
        <v>183738</v>
      </c>
      <c r="E11" s="66">
        <f t="shared" si="12"/>
        <v>183738</v>
      </c>
      <c r="F11" s="66"/>
      <c r="G11" s="67">
        <f t="shared" si="2"/>
        <v>183738</v>
      </c>
      <c r="H11" s="67">
        <f t="shared" si="3"/>
        <v>183738</v>
      </c>
      <c r="I11" s="67"/>
      <c r="J11" s="67"/>
      <c r="K11" s="67"/>
      <c r="L11" s="67"/>
      <c r="M11" s="67"/>
      <c r="N11" s="67"/>
      <c r="O11" s="67"/>
      <c r="P11" s="67"/>
      <c r="Q11" s="67">
        <f>SUM('一般公共预算财政拨款基本支出经济分类表（七）'!B14)</f>
        <v>183738</v>
      </c>
      <c r="R11" s="67"/>
      <c r="S11" s="67">
        <f t="shared" si="13"/>
        <v>0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>
        <f t="shared" si="8"/>
        <v>0</v>
      </c>
      <c r="AS11" s="67"/>
      <c r="AT11" s="67"/>
      <c r="AU11" s="67"/>
      <c r="AV11" s="67"/>
      <c r="AW11" s="67"/>
      <c r="AX11" s="67"/>
      <c r="AY11" s="67"/>
      <c r="AZ11" s="67"/>
      <c r="BA11" s="67">
        <f t="shared" si="10"/>
        <v>0</v>
      </c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</row>
    <row r="12" s="57" customFormat="1" ht="31.5" customHeight="1" spans="1:68">
      <c r="A12" s="71">
        <v>2080899</v>
      </c>
      <c r="B12" s="71" t="s">
        <v>239</v>
      </c>
      <c r="C12" s="71" t="s">
        <v>240</v>
      </c>
      <c r="D12" s="66">
        <f t="shared" ref="D12" si="14">SUM(E12:F12)</f>
        <v>13500</v>
      </c>
      <c r="E12" s="66"/>
      <c r="F12" s="66">
        <v>13500</v>
      </c>
      <c r="G12" s="67">
        <f t="shared" ref="G12:G13" si="15">SUM(H12+S12+AR12+BA12+BN12+BO12+BP12)</f>
        <v>13500</v>
      </c>
      <c r="H12" s="67">
        <f t="shared" ref="H12" si="16">SUM(I12:R12)</f>
        <v>0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>
        <f t="shared" ref="S12:S24" si="17">SUM(T12:AQ12)</f>
        <v>0</v>
      </c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>
        <f t="shared" ref="AR12" si="18">SUM(AS12:AZ12)</f>
        <v>13500</v>
      </c>
      <c r="AS12" s="67">
        <v>13500</v>
      </c>
      <c r="AT12" s="67"/>
      <c r="AU12" s="67"/>
      <c r="AV12" s="67"/>
      <c r="AW12" s="67"/>
      <c r="AX12" s="67"/>
      <c r="AY12" s="67"/>
      <c r="AZ12" s="67"/>
      <c r="BA12" s="67">
        <f t="shared" ref="BA12" si="19">SUM(BB12:BN12)</f>
        <v>0</v>
      </c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</row>
    <row r="13" s="57" customFormat="1" ht="31.5" customHeight="1" spans="1:68">
      <c r="A13" s="68" t="s">
        <v>241</v>
      </c>
      <c r="B13" s="68" t="s">
        <v>242</v>
      </c>
      <c r="C13" s="13" t="s">
        <v>243</v>
      </c>
      <c r="D13" s="66">
        <f t="shared" ref="D13:D24" si="20">SUM(E13:F13)</f>
        <v>953000</v>
      </c>
      <c r="E13" s="66"/>
      <c r="F13" s="66">
        <v>953000</v>
      </c>
      <c r="G13" s="67">
        <f t="shared" si="15"/>
        <v>940000</v>
      </c>
      <c r="H13" s="67">
        <f t="shared" ref="H13:H24" si="21">SUM(I13:R13)</f>
        <v>0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>
        <f t="shared" si="17"/>
        <v>940000</v>
      </c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>
        <v>940000</v>
      </c>
      <c r="AM13" s="67"/>
      <c r="AN13" s="67"/>
      <c r="AO13" s="67"/>
      <c r="AP13" s="67"/>
      <c r="AQ13" s="67"/>
      <c r="AR13" s="67">
        <f t="shared" ref="AR13:AR24" si="22">SUM(AS13:AZ13)</f>
        <v>0</v>
      </c>
      <c r="AS13" s="67"/>
      <c r="AT13" s="67"/>
      <c r="AU13" s="67"/>
      <c r="AV13" s="67"/>
      <c r="AW13" s="67"/>
      <c r="AX13" s="67"/>
      <c r="AY13" s="67"/>
      <c r="AZ13" s="67"/>
      <c r="BA13" s="67">
        <f t="shared" ref="BA13:BA24" si="23">SUM(BB13:BN13)</f>
        <v>0</v>
      </c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</row>
    <row r="14" s="57" customFormat="1" ht="31.5" customHeight="1" spans="1:68">
      <c r="A14" s="68" t="s">
        <v>241</v>
      </c>
      <c r="B14" s="68" t="s">
        <v>242</v>
      </c>
      <c r="C14" s="13" t="s">
        <v>244</v>
      </c>
      <c r="D14" s="66">
        <f t="shared" si="20"/>
        <v>170000</v>
      </c>
      <c r="E14" s="66"/>
      <c r="F14" s="66">
        <v>170000</v>
      </c>
      <c r="G14" s="67">
        <v>170000</v>
      </c>
      <c r="H14" s="67">
        <f t="shared" si="21"/>
        <v>0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>
        <f t="shared" si="17"/>
        <v>300000</v>
      </c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>
        <v>300000</v>
      </c>
      <c r="AQ14" s="67"/>
      <c r="AR14" s="67">
        <f t="shared" si="22"/>
        <v>0</v>
      </c>
      <c r="AS14" s="67"/>
      <c r="AT14" s="67"/>
      <c r="AU14" s="67"/>
      <c r="AV14" s="67"/>
      <c r="AW14" s="67"/>
      <c r="AX14" s="67"/>
      <c r="AY14" s="67"/>
      <c r="AZ14" s="67"/>
      <c r="BA14" s="67">
        <f t="shared" si="23"/>
        <v>0</v>
      </c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</row>
    <row r="15" s="57" customFormat="1" ht="31.5" customHeight="1" spans="1:68">
      <c r="A15" s="68" t="s">
        <v>241</v>
      </c>
      <c r="B15" s="68" t="s">
        <v>242</v>
      </c>
      <c r="C15" s="13" t="s">
        <v>245</v>
      </c>
      <c r="D15" s="66">
        <f t="shared" si="20"/>
        <v>90000</v>
      </c>
      <c r="E15" s="66"/>
      <c r="F15" s="66">
        <v>90000</v>
      </c>
      <c r="G15" s="67">
        <f t="shared" ref="G15:G24" si="24">SUM(H15+S15+AR15+BA15+BN15+BO15+BP15)</f>
        <v>90000</v>
      </c>
      <c r="H15" s="67">
        <f t="shared" si="21"/>
        <v>90000</v>
      </c>
      <c r="I15" s="67"/>
      <c r="J15" s="67"/>
      <c r="K15" s="67"/>
      <c r="L15" s="67"/>
      <c r="M15" s="67"/>
      <c r="N15" s="67"/>
      <c r="O15" s="67"/>
      <c r="P15" s="67"/>
      <c r="Q15" s="67"/>
      <c r="R15" s="67">
        <v>90000</v>
      </c>
      <c r="S15" s="67">
        <f t="shared" si="17"/>
        <v>0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>
        <f t="shared" si="22"/>
        <v>0</v>
      </c>
      <c r="AS15" s="67"/>
      <c r="AT15" s="67"/>
      <c r="AU15" s="67"/>
      <c r="AV15" s="67"/>
      <c r="AW15" s="67"/>
      <c r="AX15" s="67"/>
      <c r="AY15" s="67"/>
      <c r="AZ15" s="67"/>
      <c r="BA15" s="67">
        <f t="shared" si="23"/>
        <v>0</v>
      </c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</row>
    <row r="16" s="57" customFormat="1" ht="31.5" customHeight="1" spans="1:68">
      <c r="A16" s="68" t="s">
        <v>241</v>
      </c>
      <c r="B16" s="68" t="s">
        <v>242</v>
      </c>
      <c r="C16" s="13" t="s">
        <v>246</v>
      </c>
      <c r="D16" s="66">
        <f t="shared" si="20"/>
        <v>30000</v>
      </c>
      <c r="E16" s="66"/>
      <c r="F16" s="66">
        <v>30000</v>
      </c>
      <c r="G16" s="67">
        <f t="shared" si="24"/>
        <v>30000</v>
      </c>
      <c r="H16" s="67">
        <f t="shared" si="21"/>
        <v>0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>
        <f t="shared" si="17"/>
        <v>30000</v>
      </c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>
        <v>30000</v>
      </c>
      <c r="AQ16" s="67"/>
      <c r="AR16" s="67">
        <f t="shared" si="22"/>
        <v>0</v>
      </c>
      <c r="AS16" s="67"/>
      <c r="AT16" s="67"/>
      <c r="AU16" s="67"/>
      <c r="AV16" s="67"/>
      <c r="AW16" s="67"/>
      <c r="AX16" s="67"/>
      <c r="AY16" s="67"/>
      <c r="AZ16" s="67"/>
      <c r="BA16" s="67">
        <f t="shared" si="23"/>
        <v>0</v>
      </c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</row>
    <row r="17" s="57" customFormat="1" ht="31.5" customHeight="1" spans="1:68">
      <c r="A17" s="68" t="s">
        <v>241</v>
      </c>
      <c r="B17" s="68" t="s">
        <v>242</v>
      </c>
      <c r="C17" s="13" t="s">
        <v>247</v>
      </c>
      <c r="D17" s="66">
        <f t="shared" si="20"/>
        <v>69000</v>
      </c>
      <c r="E17" s="66"/>
      <c r="F17" s="66">
        <v>69000</v>
      </c>
      <c r="G17" s="67">
        <f t="shared" si="24"/>
        <v>0</v>
      </c>
      <c r="H17" s="67">
        <f t="shared" si="21"/>
        <v>0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>
        <f t="shared" si="17"/>
        <v>0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>
        <f t="shared" si="22"/>
        <v>0</v>
      </c>
      <c r="AS17" s="67"/>
      <c r="AT17" s="67"/>
      <c r="AU17" s="67"/>
      <c r="AV17" s="67"/>
      <c r="AW17" s="67"/>
      <c r="AX17" s="67"/>
      <c r="AY17" s="67"/>
      <c r="AZ17" s="67"/>
      <c r="BA17" s="67">
        <f t="shared" si="23"/>
        <v>0</v>
      </c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</row>
    <row r="18" s="57" customFormat="1" ht="31.5" customHeight="1" spans="1:68">
      <c r="A18" s="68" t="s">
        <v>241</v>
      </c>
      <c r="B18" s="68" t="s">
        <v>242</v>
      </c>
      <c r="C18" s="13" t="s">
        <v>248</v>
      </c>
      <c r="D18" s="66">
        <f t="shared" si="20"/>
        <v>724000</v>
      </c>
      <c r="E18" s="66"/>
      <c r="F18" s="66">
        <v>724000</v>
      </c>
      <c r="G18" s="67">
        <f t="shared" si="24"/>
        <v>0</v>
      </c>
      <c r="H18" s="67">
        <f t="shared" si="21"/>
        <v>0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>
        <f t="shared" si="17"/>
        <v>0</v>
      </c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>
        <f t="shared" si="22"/>
        <v>0</v>
      </c>
      <c r="AS18" s="67"/>
      <c r="AT18" s="67"/>
      <c r="AU18" s="67"/>
      <c r="AV18" s="67"/>
      <c r="AW18" s="67"/>
      <c r="AX18" s="67"/>
      <c r="AY18" s="67"/>
      <c r="AZ18" s="67"/>
      <c r="BA18" s="67">
        <f t="shared" si="23"/>
        <v>0</v>
      </c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</row>
    <row r="19" s="57" customFormat="1" ht="31.5" customHeight="1" spans="1:68">
      <c r="A19" s="68" t="s">
        <v>241</v>
      </c>
      <c r="B19" s="68" t="s">
        <v>242</v>
      </c>
      <c r="C19" s="68" t="s">
        <v>249</v>
      </c>
      <c r="D19" s="66">
        <f t="shared" si="20"/>
        <v>146000</v>
      </c>
      <c r="E19" s="66"/>
      <c r="F19" s="66">
        <v>146000</v>
      </c>
      <c r="G19" s="67">
        <f t="shared" si="24"/>
        <v>0</v>
      </c>
      <c r="H19" s="67">
        <f t="shared" si="21"/>
        <v>0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>
        <f t="shared" si="17"/>
        <v>0</v>
      </c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>
        <f t="shared" si="22"/>
        <v>0</v>
      </c>
      <c r="AS19" s="67"/>
      <c r="AT19" s="67"/>
      <c r="AU19" s="67"/>
      <c r="AV19" s="67"/>
      <c r="AW19" s="67"/>
      <c r="AX19" s="67"/>
      <c r="AY19" s="67"/>
      <c r="AZ19" s="67"/>
      <c r="BA19" s="67">
        <f t="shared" si="23"/>
        <v>0</v>
      </c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</row>
    <row r="20" s="57" customFormat="1" ht="31.5" customHeight="1" spans="1:68">
      <c r="A20" s="68"/>
      <c r="B20" s="68"/>
      <c r="C20" s="68"/>
      <c r="D20" s="66">
        <f t="shared" si="20"/>
        <v>0</v>
      </c>
      <c r="E20" s="66"/>
      <c r="F20" s="66">
        <f t="shared" ref="F20:F24" si="25">SUM(G20)</f>
        <v>0</v>
      </c>
      <c r="G20" s="67">
        <f t="shared" si="24"/>
        <v>0</v>
      </c>
      <c r="H20" s="67">
        <f t="shared" si="21"/>
        <v>0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>
        <f t="shared" si="17"/>
        <v>0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>
        <f t="shared" si="22"/>
        <v>0</v>
      </c>
      <c r="AS20" s="67"/>
      <c r="AT20" s="67"/>
      <c r="AU20" s="67"/>
      <c r="AV20" s="67"/>
      <c r="AW20" s="67"/>
      <c r="AX20" s="67"/>
      <c r="AY20" s="67"/>
      <c r="AZ20" s="67"/>
      <c r="BA20" s="67">
        <f t="shared" si="23"/>
        <v>0</v>
      </c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</row>
    <row r="21" s="57" customFormat="1" ht="31.5" customHeight="1" spans="1:68">
      <c r="A21" s="68"/>
      <c r="B21" s="68"/>
      <c r="C21" s="68"/>
      <c r="D21" s="66">
        <f t="shared" si="20"/>
        <v>0</v>
      </c>
      <c r="E21" s="66"/>
      <c r="F21" s="66">
        <f t="shared" si="25"/>
        <v>0</v>
      </c>
      <c r="G21" s="67">
        <f t="shared" si="24"/>
        <v>0</v>
      </c>
      <c r="H21" s="67">
        <f t="shared" si="21"/>
        <v>0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>
        <f t="shared" si="17"/>
        <v>0</v>
      </c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>
        <f t="shared" si="22"/>
        <v>0</v>
      </c>
      <c r="AS21" s="67"/>
      <c r="AT21" s="67"/>
      <c r="AU21" s="67"/>
      <c r="AV21" s="67"/>
      <c r="AW21" s="67"/>
      <c r="AX21" s="67"/>
      <c r="AY21" s="67"/>
      <c r="AZ21" s="67"/>
      <c r="BA21" s="67">
        <f t="shared" si="23"/>
        <v>0</v>
      </c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</row>
    <row r="22" s="57" customFormat="1" ht="31.5" customHeight="1" spans="1:68">
      <c r="A22" s="68"/>
      <c r="B22" s="68"/>
      <c r="C22" s="68"/>
      <c r="D22" s="66">
        <f t="shared" si="20"/>
        <v>0</v>
      </c>
      <c r="E22" s="66"/>
      <c r="F22" s="66">
        <f t="shared" si="25"/>
        <v>0</v>
      </c>
      <c r="G22" s="67">
        <f t="shared" si="24"/>
        <v>0</v>
      </c>
      <c r="H22" s="67">
        <f t="shared" si="21"/>
        <v>0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>
        <f t="shared" si="17"/>
        <v>0</v>
      </c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>
        <f t="shared" si="22"/>
        <v>0</v>
      </c>
      <c r="AS22" s="67"/>
      <c r="AT22" s="67"/>
      <c r="AU22" s="67"/>
      <c r="AV22" s="67"/>
      <c r="AW22" s="67"/>
      <c r="AX22" s="67"/>
      <c r="AY22" s="67"/>
      <c r="AZ22" s="67"/>
      <c r="BA22" s="67">
        <f t="shared" si="23"/>
        <v>0</v>
      </c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</row>
    <row r="23" s="57" customFormat="1" ht="31.5" customHeight="1" spans="1:68">
      <c r="A23" s="68"/>
      <c r="B23" s="68"/>
      <c r="C23" s="68"/>
      <c r="D23" s="66">
        <f t="shared" si="20"/>
        <v>0</v>
      </c>
      <c r="E23" s="66"/>
      <c r="F23" s="66">
        <f t="shared" si="25"/>
        <v>0</v>
      </c>
      <c r="G23" s="67">
        <f t="shared" si="24"/>
        <v>0</v>
      </c>
      <c r="H23" s="67">
        <f t="shared" si="21"/>
        <v>0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>
        <f t="shared" si="17"/>
        <v>0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>
        <f t="shared" si="22"/>
        <v>0</v>
      </c>
      <c r="AS23" s="67"/>
      <c r="AT23" s="67"/>
      <c r="AU23" s="67"/>
      <c r="AV23" s="67"/>
      <c r="AW23" s="67"/>
      <c r="AX23" s="67"/>
      <c r="AY23" s="67"/>
      <c r="AZ23" s="67"/>
      <c r="BA23" s="67">
        <f t="shared" si="23"/>
        <v>0</v>
      </c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</row>
    <row r="24" s="57" customFormat="1" ht="31.5" customHeight="1" spans="1:68">
      <c r="A24" s="68"/>
      <c r="B24" s="68"/>
      <c r="C24" s="68"/>
      <c r="D24" s="66">
        <f t="shared" si="20"/>
        <v>0</v>
      </c>
      <c r="E24" s="66"/>
      <c r="F24" s="66">
        <f t="shared" si="25"/>
        <v>0</v>
      </c>
      <c r="G24" s="67">
        <f t="shared" si="24"/>
        <v>0</v>
      </c>
      <c r="H24" s="67">
        <f t="shared" si="21"/>
        <v>0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>
        <f t="shared" si="17"/>
        <v>0</v>
      </c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>
        <f t="shared" si="22"/>
        <v>0</v>
      </c>
      <c r="AS24" s="67"/>
      <c r="AT24" s="67"/>
      <c r="AU24" s="67"/>
      <c r="AV24" s="67"/>
      <c r="AW24" s="67"/>
      <c r="AX24" s="67"/>
      <c r="AY24" s="67"/>
      <c r="AZ24" s="67"/>
      <c r="BA24" s="67">
        <f t="shared" si="23"/>
        <v>0</v>
      </c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Ming Yi_</cp:lastModifiedBy>
  <dcterms:created xsi:type="dcterms:W3CDTF">2017-04-07T08:05:00Z</dcterms:created>
  <cp:lastPrinted>2022-12-23T07:40:00Z</cp:lastPrinted>
  <dcterms:modified xsi:type="dcterms:W3CDTF">2025-03-06T01:30:17Z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A68BB6DBCFFD47FEA387CD5C6BA8DBD4</vt:lpwstr>
  </property>
</Properties>
</file>