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tabRatio="794" firstSheet="7" activeTab="11"/>
  </bookViews>
  <sheets>
    <sheet name="部门基本情况表" sheetId="1" r:id="rId1"/>
    <sheet name="部门预算收支总表（一）" sheetId="2" r:id="rId2"/>
    <sheet name="部门预算收入总表（二）" sheetId="3" r:id="rId3"/>
    <sheet name="部门预算支出总表（三）" sheetId="4" r:id="rId4"/>
    <sheet name="财政拨款预算收支总表（四）" sheetId="5" r:id="rId5"/>
    <sheet name="纳入财政专户管理的事业收入支出表（五）" sheetId="6" r:id="rId6"/>
    <sheet name="一般公共预算财政拨款支出表（六）" sheetId="7" r:id="rId7"/>
    <sheet name="一般公共预算财政拨款基本支出经济分类表（七）" sheetId="8" r:id="rId8"/>
    <sheet name="一般公共预算财政拨款基本及项目经济分类总表（八）" sheetId="9" r:id="rId9"/>
    <sheet name="政府性基金预算收入表（九）" sheetId="10" r:id="rId10"/>
    <sheet name="政府性基金预算支出表（十）" sheetId="11" r:id="rId11"/>
    <sheet name="三公经费表（十一）" sheetId="12" r:id="rId12"/>
    <sheet name="机关运行经费（十二）" sheetId="13" r:id="rId13"/>
    <sheet name="政府采购预算计划表（十三）" sheetId="14" r:id="rId14"/>
  </sheets>
  <definedNames>
    <definedName name="_xlnm.Print_Titles" localSheetId="2">'部门预算收入总表（二）'!$1:4</definedName>
    <definedName name="_xlnm.Print_Titles" localSheetId="3">'部门预算支出总表（三）'!$1:4</definedName>
    <definedName name="_xlnm.Print_Titles" localSheetId="6">'一般公共预算财政拨款支出表（六）'!$1:4</definedName>
    <definedName name="_xlnm.Print_Titles" localSheetId="8">'一般公共预算财政拨款基本及项目经济分类总表（八）'!$1:4</definedName>
    <definedName name="_xlnm.Print_Titles" localSheetId="13">'政府采购预算计划表（十三）'!$1:4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1" authorId="0">
      <text>
        <r>
          <rPr>
            <sz val="9"/>
            <rFont val="宋体"/>
            <charset val="134"/>
          </rPr>
          <t>Administrator:
行政单位医疗   2101101，           事业单位医疗   2101102</t>
        </r>
      </text>
    </comment>
  </commentList>
</comments>
</file>

<file path=xl/sharedStrings.xml><?xml version="1.0" encoding="utf-8"?>
<sst xmlns="http://schemas.openxmlformats.org/spreadsheetml/2006/main" count="580" uniqueCount="381">
  <si>
    <t>2023年部门基本情况表</t>
  </si>
  <si>
    <t>编报单位：万荣县公安局</t>
  </si>
  <si>
    <t xml:space="preserve">        单位：人、元、辆</t>
  </si>
  <si>
    <t>单位名称</t>
  </si>
  <si>
    <t>单位
性质</t>
  </si>
  <si>
    <t>人数
合计</t>
  </si>
  <si>
    <t>在职人数</t>
  </si>
  <si>
    <t>人员经费</t>
  </si>
  <si>
    <t>离退休人数</t>
  </si>
  <si>
    <t>优抚
对象
人数</t>
  </si>
  <si>
    <t>享受
遗属
补助
人数</t>
  </si>
  <si>
    <t>车辆  编制数</t>
  </si>
  <si>
    <t>备注</t>
  </si>
  <si>
    <t>小计</t>
  </si>
  <si>
    <t>行政</t>
  </si>
  <si>
    <t>事 业</t>
  </si>
  <si>
    <t>离休</t>
  </si>
  <si>
    <t>退休</t>
  </si>
  <si>
    <t>全额</t>
  </si>
  <si>
    <t>差额</t>
  </si>
  <si>
    <t>自收
自支</t>
  </si>
  <si>
    <t>公安局（本级）</t>
  </si>
  <si>
    <t>公安局交通警察大队</t>
  </si>
  <si>
    <t>合  计</t>
  </si>
  <si>
    <t>2023年部门预算收支总表</t>
  </si>
  <si>
    <t>单位：元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</si>
  <si>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入</t>
    </r>
  </si>
  <si>
    <r>
      <rPr>
        <sz val="9"/>
        <rFont val="宋体"/>
        <charset val="134"/>
      </rPr>
      <t xml:space="preserve">支 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出</t>
    </r>
  </si>
  <si>
    <t>项    目</t>
  </si>
  <si>
    <t>预算数</t>
  </si>
  <si>
    <t>一、一般公共预算</t>
  </si>
  <si>
    <t>一、一般公共服务支出</t>
  </si>
  <si>
    <t xml:space="preserve">    其中：一般公共预算财政拨款</t>
  </si>
  <si>
    <t>二、外交支出</t>
  </si>
  <si>
    <t xml:space="preserve">          纳入财政专户管理的事业收入</t>
  </si>
  <si>
    <t>三、国防支出</t>
  </si>
  <si>
    <t>二、政府性基金</t>
  </si>
  <si>
    <t>四、公共安全支出</t>
  </si>
  <si>
    <t>三、社会保险基金</t>
  </si>
  <si>
    <t>五、教育支出</t>
  </si>
  <si>
    <t>四、其他收入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</si>
  <si>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</si>
  <si>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</si>
  <si>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</si>
  <si>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</si>
  <si>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</si>
  <si>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</si>
  <si>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</si>
  <si>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</si>
  <si>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</si>
  <si>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</si>
  <si>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</si>
  <si>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</si>
  <si>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</si>
  <si>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</si>
  <si>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</si>
  <si>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</si>
  <si>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</si>
  <si>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</si>
  <si>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</si>
  <si>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</si>
  <si>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</si>
  <si>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</si>
  <si>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</si>
  <si>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收 入 合 计</t>
  </si>
  <si>
    <t>支 出 合 计</t>
  </si>
  <si>
    <t>2023年部门预算收入总表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</si>
  <si>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 目</t>
    </r>
  </si>
  <si>
    <t>本年收入合计</t>
  </si>
  <si>
    <t>一般公共预算</t>
  </si>
  <si>
    <t>政府性基金</t>
  </si>
  <si>
    <t>其他       各项收入</t>
  </si>
  <si>
    <t>科目编码</t>
  </si>
  <si>
    <t>科目名称</t>
  </si>
  <si>
    <t>一般公共预算财政拨款</t>
  </si>
  <si>
    <t>纳入专户管理的事业收入</t>
  </si>
  <si>
    <t>2040201</t>
  </si>
  <si>
    <t>行政运行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</si>
  <si>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</si>
  <si>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</si>
  <si>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</si>
  <si>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</si>
  <si>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</si>
  <si>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</si>
  <si>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2101101</t>
  </si>
  <si>
    <t>行政单位医疗</t>
  </si>
  <si>
    <t>2210201</t>
  </si>
  <si>
    <t>住房公积金</t>
  </si>
  <si>
    <t>其他优抚支出</t>
  </si>
  <si>
    <t>2040202</t>
  </si>
  <si>
    <t>一般行政管理事务</t>
  </si>
  <si>
    <t>2040199</t>
  </si>
  <si>
    <t>其他公安支出</t>
  </si>
  <si>
    <t>2040220</t>
  </si>
  <si>
    <t>执法办案</t>
  </si>
  <si>
    <t>2100410</t>
  </si>
  <si>
    <t>突发公共卫生事件应急处理</t>
  </si>
  <si>
    <t>2023年部门预算支出总表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</si>
  <si>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目</t>
    </r>
  </si>
  <si>
    <t>本年支出合计</t>
  </si>
  <si>
    <t>基本支出</t>
  </si>
  <si>
    <t>项目支出</t>
  </si>
  <si>
    <t>项  目 名 称</t>
  </si>
  <si>
    <t>2023年财政拨款预算收支总表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</si>
  <si>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入</t>
    </r>
  </si>
  <si>
    <t>支       出</t>
  </si>
  <si>
    <r>
      <rPr>
        <sz val="9"/>
        <rFont val="宋体"/>
        <charset val="134"/>
      </rPr>
      <t xml:space="preserve">项   </t>
    </r>
    <r>
      <rPr>
        <sz val="9"/>
        <rFont val="宋体"/>
        <charset val="134"/>
      </rPr>
      <t xml:space="preserve"> 目</t>
    </r>
  </si>
  <si>
    <t>金 额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</si>
  <si>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目</t>
    </r>
  </si>
  <si>
    <t>金  额</t>
  </si>
  <si>
    <t>小 计</t>
  </si>
  <si>
    <t>政府性     基金预算</t>
  </si>
  <si>
    <t xml:space="preserve">    纳入财政专户管理的事业收入</t>
  </si>
  <si>
    <t>2023年纳入财政专户管理的事业收入支出表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</si>
  <si>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  </t>
    </r>
    <r>
      <rPr>
        <sz val="9"/>
        <rFont val="宋体"/>
        <charset val="134"/>
      </rPr>
      <t xml:space="preserve">  目</t>
    </r>
  </si>
  <si>
    <r>
      <rPr>
        <sz val="9"/>
        <rFont val="宋体"/>
        <charset val="134"/>
      </rPr>
      <t>项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</si>
  <si>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2023年一般公共预算财政拨款支出表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</si>
  <si>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</si>
  <si>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计</t>
    </r>
  </si>
  <si>
    <t>2023年一般公共预算财政拨款基本支出经济分类表</t>
  </si>
  <si>
    <t>经济科目名称</t>
  </si>
  <si>
    <t>预 算 数</t>
  </si>
  <si>
    <t>工资福利支出</t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</si>
  <si>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</si>
  <si>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基本工资</t>
    </r>
  </si>
  <si>
    <t>（一）人员经费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</si>
  <si>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</si>
  <si>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办公费</t>
    </r>
  </si>
  <si>
    <t xml:space="preserve">     绩效工资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</si>
  <si>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印刷费</t>
    </r>
  </si>
  <si>
    <t xml:space="preserve">     奖金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</si>
  <si>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手续费</t>
    </r>
  </si>
  <si>
    <t xml:space="preserve">     机关事业单位基本养老保险缴费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</si>
  <si>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差旅费</t>
    </r>
  </si>
  <si>
    <t xml:space="preserve">     职工基本医疗保险缴费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</si>
  <si>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维修（护）费</t>
    </r>
  </si>
  <si>
    <t xml:space="preserve">     职业年金缴费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</si>
  <si>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租赁费</t>
    </r>
  </si>
  <si>
    <t xml:space="preserve">     其他社会保障缴费</t>
  </si>
  <si>
    <t xml:space="preserve">      咨询费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</si>
  <si>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住房公积金</t>
    </r>
  </si>
  <si>
    <t xml:space="preserve">      培训费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</si>
  <si>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其他工资福利支出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</si>
  <si>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公务接待费</t>
    </r>
  </si>
  <si>
    <t>对个人和家庭的补助</t>
  </si>
  <si>
    <t xml:space="preserve">      专用材料费</t>
  </si>
  <si>
    <t xml:space="preserve">     离休费</t>
  </si>
  <si>
    <t xml:space="preserve">      被装购置费</t>
  </si>
  <si>
    <t xml:space="preserve">     退休费</t>
  </si>
  <si>
    <t xml:space="preserve">      劳务费</t>
  </si>
  <si>
    <t xml:space="preserve">     抚恤金</t>
  </si>
  <si>
    <t xml:space="preserve">      委托业务费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</si>
  <si>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生活补助</t>
    </r>
  </si>
  <si>
    <t xml:space="preserve">      物业管理费</t>
  </si>
  <si>
    <t xml:space="preserve">     其他对个人和家庭的补助</t>
  </si>
  <si>
    <t xml:space="preserve">      其他交通费用</t>
  </si>
  <si>
    <t>资本性支出</t>
  </si>
  <si>
    <t xml:space="preserve">      其他商品和服务支出</t>
  </si>
  <si>
    <t xml:space="preserve">     办公设备购置</t>
  </si>
  <si>
    <t>（二）提取安排经费</t>
  </si>
  <si>
    <t xml:space="preserve">     专用设备购置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</si>
  <si>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工会经费</t>
    </r>
  </si>
  <si>
    <t xml:space="preserve">     信息网络及软件购置更新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</si>
  <si>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福利费</t>
    </r>
  </si>
  <si>
    <t>（三）保运转费用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</si>
  <si>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</si>
  <si>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</si>
  <si>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邮电费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</si>
  <si>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取暖费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</si>
  <si>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公务用车运行维护费</t>
    </r>
  </si>
  <si>
    <t>2023年一般公共预算财政拨款基本支出、项目支出部门预算及政府预算经济分类总表</t>
  </si>
  <si>
    <t>政府预算经济分类合计</t>
  </si>
  <si>
    <t>机关工资福利支出小计</t>
  </si>
  <si>
    <t>工资奖金津补贴</t>
  </si>
  <si>
    <t>社会保障缴费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</si>
  <si>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</si>
  <si>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</si>
  <si>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</si>
  <si>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</si>
  <si>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</si>
  <si>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</si>
  <si>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</si>
  <si>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</si>
  <si>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</si>
  <si>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</si>
  <si>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其他商品和服务支出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</si>
  <si>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</si>
  <si>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</si>
  <si>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</si>
  <si>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</si>
  <si>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</si>
  <si>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</si>
  <si>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机关资本性支出小计</t>
  </si>
  <si>
    <t>房屋建筑物购建</t>
  </si>
  <si>
    <t>基础设施建设</t>
  </si>
  <si>
    <t>土地征迁补偿和安置支出</t>
  </si>
  <si>
    <t>设备购置</t>
  </si>
  <si>
    <t>大型修缮</t>
  </si>
  <si>
    <t>其他资本性支出</t>
  </si>
  <si>
    <t>对企业补助</t>
  </si>
  <si>
    <t>对社会保障基金补助</t>
  </si>
  <si>
    <t>项目名称</t>
  </si>
  <si>
    <t>部门预算经济分类合计</t>
  </si>
  <si>
    <r>
      <rPr>
        <sz val="9"/>
        <rFont val="宋体"/>
        <charset val="134"/>
      </rPr>
      <t xml:space="preserve">工资福利支出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小计</t>
    </r>
  </si>
  <si>
    <t>基本工资</t>
  </si>
  <si>
    <t>津贴补贴</t>
  </si>
  <si>
    <t>绩效工资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</si>
  <si>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</si>
  <si>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</si>
  <si>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</si>
  <si>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</si>
  <si>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</si>
  <si>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商品和服务支出小计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</si>
  <si>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</si>
  <si>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</si>
  <si>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</si>
  <si>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</si>
  <si>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</si>
  <si>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</si>
  <si>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</si>
  <si>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</si>
  <si>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租赁费</t>
  </si>
  <si>
    <t>物业管理费</t>
  </si>
  <si>
    <t>工会经费</t>
  </si>
  <si>
    <t>福利费</t>
  </si>
  <si>
    <t>其他交通费用</t>
  </si>
  <si>
    <t>专用材料费</t>
  </si>
  <si>
    <t>被装购置费</t>
  </si>
  <si>
    <t>专用燃料费</t>
  </si>
  <si>
    <t>劳务费</t>
  </si>
  <si>
    <t>生活补助</t>
  </si>
  <si>
    <t>代缴社会保险费</t>
  </si>
  <si>
    <t>抚恤金</t>
  </si>
  <si>
    <t>离休费</t>
  </si>
  <si>
    <t>退休费</t>
  </si>
  <si>
    <t>资本性支出     小计</t>
  </si>
  <si>
    <t>土地补偿</t>
  </si>
  <si>
    <t>安置补助</t>
  </si>
  <si>
    <t>地上附着物和青苗补偿</t>
  </si>
  <si>
    <t>拆迁补偿</t>
  </si>
  <si>
    <t>办公设备购置</t>
  </si>
  <si>
    <t>专用设备购置</t>
  </si>
  <si>
    <t>信息网络及软件购置更新</t>
  </si>
  <si>
    <t>物资储备</t>
  </si>
  <si>
    <t>其他交通工具购置</t>
  </si>
  <si>
    <t>费用补贴</t>
  </si>
  <si>
    <t>利息补贴</t>
  </si>
  <si>
    <t>公安局基本支出</t>
  </si>
  <si>
    <t>交警队基本支出</t>
  </si>
  <si>
    <t>机关事业单位基本养老       保险缴费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</si>
  <si>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080506</t>
    </r>
  </si>
  <si>
    <t>失业、工伤保险缴费</t>
  </si>
  <si>
    <t>单位遗属补助金</t>
  </si>
  <si>
    <t>辅警人员经费</t>
  </si>
  <si>
    <t>看守所羁押人员给养费</t>
  </si>
  <si>
    <t>中队地方保障性经费</t>
  </si>
  <si>
    <t>1200</t>
  </si>
  <si>
    <t>8800</t>
  </si>
  <si>
    <t>禁毒工作经费</t>
  </si>
  <si>
    <t>基层派出所联防队经费</t>
  </si>
  <si>
    <t>公安涉密网建设项目</t>
  </si>
  <si>
    <t>撤乡设镇合并户政资金</t>
  </si>
  <si>
    <t>网安实验室建设</t>
  </si>
  <si>
    <t>看守所拘留所建设项目</t>
  </si>
  <si>
    <t>智慧监管磐石建设项目</t>
  </si>
  <si>
    <t>看守所安防设施购置</t>
  </si>
  <si>
    <t>辅警人员工资经费及各类保险项目</t>
  </si>
  <si>
    <t>2022年公安交警智能交通综合管控平台升级改造建设项目</t>
  </si>
  <si>
    <t>2040221</t>
  </si>
  <si>
    <t>2021年荣河公路公安检查站（小风线）业务技术用房一期建设项目</t>
  </si>
  <si>
    <t>2021年万荣县城智慧交通管控增设改造电子警察及信号灯项目</t>
  </si>
  <si>
    <t>公安管理事务</t>
  </si>
  <si>
    <t>2022年疫情防控流调专班费用</t>
  </si>
  <si>
    <t>精神病人强制医疗费用</t>
  </si>
  <si>
    <t>2023年政府性基金预算收入表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</si>
  <si>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目</t>
    </r>
  </si>
  <si>
    <t>备  注</t>
  </si>
  <si>
    <t>收入科目编码</t>
  </si>
  <si>
    <r>
      <rPr>
        <sz val="9"/>
        <rFont val="宋体"/>
        <charset val="134"/>
      </rPr>
      <t>科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</si>
  <si>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合   计</t>
  </si>
  <si>
    <t>2023年政府性基金预算支出表</t>
  </si>
  <si>
    <r>
      <rPr>
        <sz val="9"/>
        <rFont val="宋体"/>
        <charset val="134"/>
      </rPr>
      <t xml:space="preserve">项    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</si>
  <si>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2023年“三公”经费部门预算情况表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</si>
  <si>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</si>
  <si>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“三公”经费部门预算数</t>
  </si>
  <si>
    <r>
      <rPr>
        <sz val="9"/>
        <rFont val="宋体"/>
        <charset val="134"/>
      </rPr>
      <t xml:space="preserve">备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注</t>
    </r>
  </si>
  <si>
    <t>总合计</t>
  </si>
  <si>
    <t>其中：财政拨款</t>
  </si>
  <si>
    <t>小  计</t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</si>
  <si>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计</t>
    </r>
  </si>
  <si>
    <t>因公出国（境）费</t>
  </si>
  <si>
    <t>公务用车购置及运行费</t>
  </si>
  <si>
    <t xml:space="preserve">  其中：公务用车购置费</t>
  </si>
  <si>
    <t xml:space="preserve">        公务用车运行维护费</t>
  </si>
  <si>
    <t xml:space="preserve">
情况说明：公安局车辆编制数1辆，实有1辆，为执法勤务车辆。根据省财政厅、公安厅晋财政法【2014】31号文件规定:执法勤务车辆用于非办案发生的费用，应列支公务用车运行维护费。公安局公务接待费主要用于省市县及其他外省市县的检查、调研、办案等的接待工作，预计接待70批次约200余人次。当年三公经费比上年减少2万元,降低31%。             交警队车辆编制9辆，实际保有量9辆为一般执法执勤用车，主要用于交通执法、办案，公务用车运行维护费135000元，当年三公经费与上年持平。</t>
  </si>
  <si>
    <t xml:space="preserve">   情况说明：要将本部门“三公”经费支出中的公务接待费具体安排情况、接待批次、人次使用文字简要表述。公务用车购置及运行费要将本单位公务用车保有量、用于安排什么工作等文字简要表述。</t>
  </si>
  <si>
    <t>2023年机关运行经费预算财政拨款情况统计表</t>
  </si>
  <si>
    <t>单 位 名 称</t>
  </si>
  <si>
    <t>万荣县公安局</t>
  </si>
  <si>
    <t>其中：公务员交通补贴 2028600 元</t>
  </si>
  <si>
    <t xml:space="preserve"> 2023年政府采购预算计划表</t>
  </si>
  <si>
    <t>单位：万元</t>
  </si>
  <si>
    <t>序号</t>
  </si>
  <si>
    <t>采购项目名称</t>
  </si>
  <si>
    <t>所属政府采      购目录编码</t>
  </si>
  <si>
    <t>计量  单位</t>
  </si>
  <si>
    <t>采购  数量</t>
  </si>
  <si>
    <t>规格要求</t>
  </si>
  <si>
    <r>
      <rPr>
        <sz val="9"/>
        <rFont val="宋体"/>
        <charset val="134"/>
      </rPr>
      <t xml:space="preserve">资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金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来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源</t>
    </r>
  </si>
  <si>
    <t>合 计</t>
  </si>
  <si>
    <t>一般公共   预算资金</t>
  </si>
  <si>
    <t>转移支付   资金</t>
  </si>
  <si>
    <t>事业收入</t>
  </si>
  <si>
    <t>其他收入</t>
  </si>
  <si>
    <t>自筹资金</t>
  </si>
  <si>
    <t>维修</t>
  </si>
  <si>
    <t>B0801</t>
  </si>
  <si>
    <t>次</t>
  </si>
  <si>
    <t>派出所房屋及局机关维修</t>
  </si>
  <si>
    <t>公安局</t>
  </si>
  <si>
    <t>机动车保险服务</t>
  </si>
  <si>
    <t>C15040201</t>
  </si>
  <si>
    <t>辆</t>
  </si>
  <si>
    <t>执法执勤警用车辆</t>
  </si>
  <si>
    <t>车辆加油服务</t>
  </si>
  <si>
    <t>C050302</t>
  </si>
  <si>
    <t>年</t>
  </si>
  <si>
    <t>国标柴油</t>
  </si>
  <si>
    <t>车维修和保养费服务</t>
  </si>
  <si>
    <t>C050301</t>
  </si>
  <si>
    <t>日常维修保养等</t>
  </si>
  <si>
    <t>印刷服务</t>
  </si>
  <si>
    <t>C081401</t>
  </si>
  <si>
    <t>派出所资料、学习笔记本及单据等</t>
  </si>
  <si>
    <t>办公家具</t>
  </si>
  <si>
    <t>A06</t>
  </si>
  <si>
    <t>张</t>
  </si>
  <si>
    <t>基层派出所家具</t>
  </si>
  <si>
    <t>台式计算机</t>
  </si>
  <si>
    <t>A02010104</t>
  </si>
  <si>
    <t>台</t>
  </si>
  <si>
    <t>i5系列、14寸屏</t>
  </si>
  <si>
    <t>便携式计算机</t>
  </si>
  <si>
    <t>A02010105</t>
  </si>
  <si>
    <t>i7系列</t>
  </si>
  <si>
    <t>多功能一体机</t>
  </si>
  <si>
    <t>A020204</t>
  </si>
  <si>
    <t>A4、A3纸扫描打印</t>
  </si>
  <si>
    <t>空调机</t>
  </si>
  <si>
    <t>A0206180203</t>
  </si>
  <si>
    <t>35挂机、50柜机</t>
  </si>
  <si>
    <t>车辆维修和保养服务</t>
  </si>
  <si>
    <t>交警队</t>
  </si>
  <si>
    <t>强制险、第三者责任险</t>
  </si>
  <si>
    <t>笔记本、宣传画册、车驾管业务用表等</t>
  </si>
  <si>
    <t>复印纸</t>
  </si>
  <si>
    <t>A090101</t>
  </si>
  <si>
    <t>箱</t>
  </si>
  <si>
    <t>A4/70g/8包/500张/包/白色</t>
  </si>
  <si>
    <t>网费</t>
  </si>
  <si>
    <t>C030102</t>
  </si>
  <si>
    <t>条</t>
  </si>
  <si>
    <t>联想/LENOVO 启天M43R-B018</t>
  </si>
  <si>
    <t>联想/LENOVO 昭阳K4E-ITL098</t>
  </si>
  <si>
    <t>激光打印机</t>
  </si>
  <si>
    <t>A0201060102</t>
  </si>
  <si>
    <t>联想/LENOVO M7400 Pro</t>
  </si>
  <si>
    <t>木质台、桌</t>
  </si>
  <si>
    <t>A060205</t>
  </si>
  <si>
    <t>1200*450*760</t>
  </si>
  <si>
    <t>扶手椅、凳</t>
  </si>
  <si>
    <t>A060302</t>
  </si>
  <si>
    <t>把</t>
  </si>
  <si>
    <t>佳秀鼎JXD1118 450*450*900mm 办公椅</t>
  </si>
  <si>
    <t>文件柜类</t>
  </si>
  <si>
    <t>A060503</t>
  </si>
  <si>
    <t>件</t>
  </si>
  <si>
    <t>鑫金虎 XJH-X0019 850*390*1800mm文件柜</t>
  </si>
  <si>
    <t>3台</t>
  </si>
  <si>
    <t>格力32</t>
  </si>
  <si>
    <r>
      <rPr>
        <sz val="9"/>
        <rFont val="宋体"/>
        <charset val="134"/>
      </rPr>
      <t xml:space="preserve">合         </t>
    </r>
    <r>
      <rPr>
        <sz val="9"/>
        <rFont val="宋体"/>
        <charset val="134"/>
      </rPr>
      <t xml:space="preserve">  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</si>
</sst>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[Red]\(0.00\)"/>
    <numFmt numFmtId="178" formatCode="0_);[Red]\(0\)"/>
    <numFmt numFmtId="179" formatCode="#,##0_);[Red]\(#,##0\)"/>
    <numFmt numFmtId="180" formatCode=";;"/>
    <numFmt numFmtId="181" formatCode="#,##0_ "/>
    <numFmt numFmtId="182" formatCode="#,##0.0000"/>
  </numFmts>
  <fonts count="26">
    <font>
      <sz val="9"/>
      <name val="宋体"/>
      <charset val="134"/>
    </font>
    <font>
      <b/>
      <sz val="18"/>
      <name val="宋体"/>
      <charset val="134"/>
    </font>
    <font>
      <sz val="9"/>
      <color indexed="8"/>
      <name val="宋体"/>
      <charset val="134"/>
    </font>
    <font>
      <sz val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2" borderId="17" applyNumberFormat="0" applyAlignment="0" applyProtection="0">
      <alignment vertical="center"/>
    </xf>
    <xf numFmtId="0" fontId="17" fillId="2" borderId="16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1"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horizontal="right" vertical="center" wrapText="1"/>
    </xf>
    <xf numFmtId="176" fontId="0" fillId="2" borderId="2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right" vertical="center" wrapText="1"/>
    </xf>
    <xf numFmtId="178" fontId="4" fillId="2" borderId="6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179" fontId="0" fillId="0" borderId="6" xfId="0" applyNumberFormat="1" applyFont="1" applyFill="1" applyBorder="1" applyAlignment="1" applyProtection="1">
      <alignment horizontal="center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center" vertical="center"/>
    </xf>
    <xf numFmtId="4" fontId="0" fillId="0" borderId="6" xfId="0" applyNumberForma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79" fontId="0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9" fontId="0" fillId="0" borderId="6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180" fontId="0" fillId="0" borderId="2" xfId="0" applyNumberFormat="1" applyFont="1" applyFill="1" applyBorder="1" applyAlignment="1" applyProtection="1">
      <alignment horizontal="center" vertical="center"/>
    </xf>
    <xf numFmtId="180" fontId="0" fillId="0" borderId="2" xfId="0" applyNumberFormat="1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0" borderId="10" xfId="0" applyNumberFormat="1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81" fontId="0" fillId="0" borderId="0" xfId="0" applyNumberFormat="1" applyFont="1" applyAlignment="1">
      <alignment horizontal="center" vertical="center" wrapText="1"/>
    </xf>
    <xf numFmtId="181" fontId="0" fillId="0" borderId="0" xfId="0" applyNumberFormat="1" applyFont="1" applyAlignment="1">
      <alignment horizontal="center" vertical="center"/>
    </xf>
    <xf numFmtId="181" fontId="0" fillId="0" borderId="0" xfId="0" applyNumberFormat="1" applyAlignment="1">
      <alignment vertical="center" wrapText="1"/>
    </xf>
    <xf numFmtId="181" fontId="0" fillId="0" borderId="0" xfId="0" applyNumberFormat="1" applyAlignment="1"/>
    <xf numFmtId="181" fontId="1" fillId="0" borderId="0" xfId="0" applyNumberFormat="1" applyFont="1" applyFill="1" applyAlignment="1">
      <alignment horizontal="center" vertical="center"/>
    </xf>
    <xf numFmtId="181" fontId="0" fillId="0" borderId="1" xfId="0" applyNumberFormat="1" applyFill="1" applyBorder="1" applyAlignment="1">
      <alignment horizontal="left" vertical="center"/>
    </xf>
    <xf numFmtId="181" fontId="0" fillId="0" borderId="0" xfId="0" applyNumberFormat="1" applyAlignment="1">
      <alignment horizontal="center" vertical="center"/>
    </xf>
    <xf numFmtId="181" fontId="0" fillId="0" borderId="6" xfId="0" applyNumberFormat="1" applyFont="1" applyBorder="1" applyAlignment="1">
      <alignment horizontal="center" vertical="center" wrapText="1"/>
    </xf>
    <xf numFmtId="181" fontId="0" fillId="0" borderId="6" xfId="0" applyNumberFormat="1" applyFont="1" applyFill="1" applyBorder="1" applyAlignment="1" applyProtection="1">
      <alignment horizontal="center" vertical="center"/>
    </xf>
    <xf numFmtId="181" fontId="0" fillId="3" borderId="6" xfId="49" applyNumberFormat="1" applyFont="1" applyFill="1" applyBorder="1" applyAlignment="1" applyProtection="1">
      <alignment horizontal="center" vertical="center" wrapText="1"/>
      <protection locked="0"/>
    </xf>
    <xf numFmtId="181" fontId="0" fillId="0" borderId="6" xfId="0" applyNumberFormat="1" applyFont="1" applyBorder="1" applyAlignment="1">
      <alignment horizontal="center" vertical="center"/>
    </xf>
    <xf numFmtId="181" fontId="0" fillId="0" borderId="6" xfId="0" applyNumberFormat="1" applyFont="1" applyFill="1" applyBorder="1" applyAlignment="1">
      <alignment horizontal="center" vertical="center"/>
    </xf>
    <xf numFmtId="181" fontId="0" fillId="0" borderId="5" xfId="0" applyNumberFormat="1" applyFont="1" applyFill="1" applyBorder="1" applyAlignment="1" applyProtection="1">
      <alignment horizontal="center" vertical="center" wrapText="1"/>
    </xf>
    <xf numFmtId="181" fontId="0" fillId="0" borderId="5" xfId="0" applyNumberFormat="1" applyFill="1" applyBorder="1" applyAlignment="1" applyProtection="1">
      <alignment horizontal="center" vertical="center" wrapText="1"/>
    </xf>
    <xf numFmtId="181" fontId="0" fillId="0" borderId="5" xfId="0" applyNumberFormat="1" applyFont="1" applyFill="1" applyBorder="1" applyAlignment="1" applyProtection="1">
      <alignment horizontal="right" vertical="center" wrapText="1"/>
    </xf>
    <xf numFmtId="181" fontId="0" fillId="0" borderId="6" xfId="0" applyNumberFormat="1" applyFont="1" applyFill="1" applyBorder="1" applyAlignment="1" applyProtection="1">
      <alignment horizontal="right" vertical="center" wrapText="1"/>
    </xf>
    <xf numFmtId="181" fontId="0" fillId="0" borderId="6" xfId="0" applyNumberFormat="1" applyBorder="1" applyAlignment="1">
      <alignment vertical="center" wrapText="1"/>
    </xf>
    <xf numFmtId="49" fontId="0" fillId="0" borderId="6" xfId="0" applyNumberForma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181" fontId="0" fillId="0" borderId="6" xfId="49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ill="1" applyBorder="1" applyAlignment="1" applyProtection="1">
      <alignment horizontal="center" vertical="center" wrapText="1"/>
    </xf>
    <xf numFmtId="181" fontId="0" fillId="0" borderId="0" xfId="0" applyNumberFormat="1" applyFill="1" applyAlignment="1"/>
    <xf numFmtId="181" fontId="0" fillId="0" borderId="3" xfId="49" applyNumberFormat="1" applyFont="1" applyFill="1" applyBorder="1" applyAlignment="1" applyProtection="1">
      <alignment horizontal="center" vertical="center" wrapText="1"/>
      <protection locked="0"/>
    </xf>
    <xf numFmtId="181" fontId="0" fillId="0" borderId="4" xfId="49" applyNumberFormat="1" applyFont="1" applyFill="1" applyBorder="1" applyAlignment="1" applyProtection="1">
      <alignment horizontal="center" vertical="center" wrapText="1"/>
      <protection locked="0"/>
    </xf>
    <xf numFmtId="181" fontId="0" fillId="0" borderId="7" xfId="49" applyNumberFormat="1" applyFont="1" applyFill="1" applyBorder="1" applyAlignment="1" applyProtection="1">
      <alignment horizontal="center" vertical="center" wrapText="1"/>
      <protection locked="0"/>
    </xf>
    <xf numFmtId="181" fontId="0" fillId="0" borderId="1" xfId="0" applyNumberFormat="1" applyFont="1" applyFill="1" applyBorder="1" applyAlignment="1">
      <alignment horizontal="left" vertical="center"/>
    </xf>
    <xf numFmtId="181" fontId="0" fillId="3" borderId="6" xfId="0" applyNumberFormat="1" applyFont="1" applyFill="1" applyBorder="1" applyAlignment="1">
      <alignment horizontal="center" vertical="center" wrapText="1"/>
    </xf>
    <xf numFmtId="181" fontId="4" fillId="0" borderId="6" xfId="0" applyNumberFormat="1" applyFont="1" applyFill="1" applyBorder="1" applyAlignment="1">
      <alignment vertical="center" wrapText="1"/>
    </xf>
    <xf numFmtId="181" fontId="0" fillId="0" borderId="3" xfId="0" applyNumberFormat="1" applyFont="1" applyBorder="1" applyAlignment="1">
      <alignment horizontal="center" vertical="center" wrapText="1"/>
    </xf>
    <xf numFmtId="181" fontId="0" fillId="0" borderId="4" xfId="0" applyNumberFormat="1" applyFont="1" applyBorder="1" applyAlignment="1">
      <alignment horizontal="center" vertical="center" wrapText="1"/>
    </xf>
    <xf numFmtId="181" fontId="0" fillId="0" borderId="7" xfId="0" applyNumberFormat="1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vertical="center" wrapText="1"/>
    </xf>
    <xf numFmtId="181" fontId="0" fillId="0" borderId="3" xfId="0" applyNumberFormat="1" applyBorder="1" applyAlignment="1">
      <alignment horizontal="center" vertical="center" wrapText="1"/>
    </xf>
    <xf numFmtId="181" fontId="0" fillId="0" borderId="1" xfId="0" applyNumberFormat="1" applyBorder="1" applyAlignment="1">
      <alignment horizontal="center" vertical="center"/>
    </xf>
    <xf numFmtId="181" fontId="0" fillId="0" borderId="1" xfId="0" applyNumberFormat="1" applyFont="1" applyBorder="1" applyAlignment="1">
      <alignment horizontal="left" vertical="center"/>
    </xf>
    <xf numFmtId="181" fontId="0" fillId="0" borderId="1" xfId="0" applyNumberFormat="1" applyBorder="1" applyAlignment="1">
      <alignment horizontal="left" vertical="center"/>
    </xf>
    <xf numFmtId="181" fontId="0" fillId="0" borderId="6" xfId="0" applyNumberFormat="1" applyBorder="1" applyAlignment="1">
      <alignment horizontal="center" vertical="center" wrapText="1"/>
    </xf>
    <xf numFmtId="181" fontId="0" fillId="2" borderId="6" xfId="49" applyNumberFormat="1" applyFont="1" applyFill="1" applyBorder="1" applyAlignment="1" applyProtection="1">
      <alignment horizontal="center" vertical="center" wrapText="1"/>
      <protection locked="0"/>
    </xf>
    <xf numFmtId="181" fontId="0" fillId="2" borderId="3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/>
    </xf>
    <xf numFmtId="181" fontId="0" fillId="2" borderId="4" xfId="49" applyNumberFormat="1" applyFont="1" applyFill="1" applyBorder="1" applyAlignment="1" applyProtection="1">
      <alignment horizontal="center" vertical="center" wrapText="1"/>
      <protection locked="0"/>
    </xf>
    <xf numFmtId="181" fontId="0" fillId="2" borderId="7" xfId="49" applyNumberFormat="1" applyFont="1" applyFill="1" applyBorder="1" applyAlignment="1" applyProtection="1">
      <alignment horizontal="center" vertical="center" wrapText="1"/>
      <protection locked="0"/>
    </xf>
    <xf numFmtId="181" fontId="0" fillId="0" borderId="1" xfId="0" applyNumberFormat="1" applyBorder="1" applyAlignment="1">
      <alignment vertical="center"/>
    </xf>
    <xf numFmtId="181" fontId="0" fillId="3" borderId="3" xfId="49" applyNumberFormat="1" applyFont="1" applyFill="1" applyBorder="1" applyAlignment="1" applyProtection="1">
      <alignment horizontal="center" vertical="center" wrapText="1"/>
      <protection locked="0"/>
    </xf>
    <xf numFmtId="181" fontId="0" fillId="3" borderId="7" xfId="49" applyNumberFormat="1" applyFont="1" applyFill="1" applyBorder="1" applyAlignment="1" applyProtection="1">
      <alignment horizontal="center" vertical="center" wrapText="1"/>
      <protection locked="0"/>
    </xf>
    <xf numFmtId="180" fontId="0" fillId="0" borderId="3" xfId="0" applyNumberFormat="1" applyFill="1" applyBorder="1" applyAlignment="1" applyProtection="1">
      <alignment horizontal="center" vertical="center"/>
    </xf>
    <xf numFmtId="181" fontId="0" fillId="0" borderId="3" xfId="0" applyNumberFormat="1" applyFill="1" applyBorder="1" applyAlignment="1" applyProtection="1">
      <alignment horizontal="center" vertical="center"/>
    </xf>
    <xf numFmtId="181" fontId="0" fillId="0" borderId="4" xfId="0" applyNumberFormat="1" applyFill="1" applyBorder="1" applyAlignment="1" applyProtection="1">
      <alignment horizontal="center" vertical="center"/>
    </xf>
    <xf numFmtId="181" fontId="0" fillId="0" borderId="7" xfId="0" applyNumberFormat="1" applyFill="1" applyBorder="1" applyAlignment="1" applyProtection="1">
      <alignment horizontal="center" vertical="center"/>
    </xf>
    <xf numFmtId="180" fontId="0" fillId="0" borderId="3" xfId="0" applyNumberFormat="1" applyFont="1" applyFill="1" applyBorder="1" applyAlignment="1" applyProtection="1">
      <alignment horizontal="left" vertical="center"/>
    </xf>
    <xf numFmtId="181" fontId="0" fillId="0" borderId="3" xfId="0" applyNumberFormat="1" applyFont="1" applyFill="1" applyBorder="1" applyAlignment="1" applyProtection="1">
      <alignment horizontal="right" vertical="center"/>
    </xf>
    <xf numFmtId="181" fontId="0" fillId="0" borderId="6" xfId="0" applyNumberFormat="1" applyFont="1" applyFill="1" applyBorder="1" applyAlignment="1" applyProtection="1">
      <alignment horizontal="right" vertical="center"/>
    </xf>
    <xf numFmtId="180" fontId="0" fillId="0" borderId="6" xfId="0" applyNumberFormat="1" applyFill="1" applyBorder="1" applyAlignment="1" applyProtection="1">
      <alignment horizontal="left" vertical="center"/>
    </xf>
    <xf numFmtId="180" fontId="0" fillId="0" borderId="6" xfId="0" applyNumberFormat="1" applyFont="1" applyFill="1" applyBorder="1" applyAlignment="1" applyProtection="1">
      <alignment horizontal="left" vertical="center"/>
    </xf>
    <xf numFmtId="179" fontId="0" fillId="0" borderId="6" xfId="0" applyNumberFormat="1" applyFill="1" applyBorder="1" applyAlignment="1" applyProtection="1">
      <alignment horizontal="left" vertical="center"/>
    </xf>
    <xf numFmtId="180" fontId="0" fillId="0" borderId="6" xfId="0" applyNumberFormat="1" applyFont="1" applyFill="1" applyBorder="1" applyAlignment="1" applyProtection="1">
      <alignment vertical="center"/>
    </xf>
    <xf numFmtId="181" fontId="0" fillId="0" borderId="6" xfId="0" applyNumberFormat="1" applyBorder="1" applyAlignment="1">
      <alignment horizontal="right" vertical="center"/>
    </xf>
    <xf numFmtId="180" fontId="0" fillId="0" borderId="6" xfId="0" applyNumberFormat="1" applyFont="1" applyFill="1" applyBorder="1" applyAlignment="1" applyProtection="1">
      <alignment horizontal="right" vertical="center"/>
    </xf>
    <xf numFmtId="180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0" fillId="0" borderId="6" xfId="0" applyNumberForma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0" fontId="0" fillId="0" borderId="6" xfId="0" applyFont="1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/>
    </xf>
    <xf numFmtId="0" fontId="0" fillId="0" borderId="3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3" fontId="0" fillId="0" borderId="2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left" vertical="center"/>
    </xf>
    <xf numFmtId="3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Font="1" applyBorder="1" applyAlignment="1">
      <alignment vertical="center" wrapText="1"/>
    </xf>
    <xf numFmtId="3" fontId="0" fillId="0" borderId="3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vertical="center"/>
    </xf>
    <xf numFmtId="3" fontId="0" fillId="0" borderId="7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horizontal="right" vertical="center"/>
    </xf>
    <xf numFmtId="3" fontId="0" fillId="0" borderId="6" xfId="0" applyNumberFormat="1" applyFill="1" applyBorder="1" applyAlignment="1"/>
    <xf numFmtId="3" fontId="0" fillId="0" borderId="6" xfId="0" applyNumberFormat="1" applyBorder="1" applyAlignment="1"/>
    <xf numFmtId="0" fontId="0" fillId="0" borderId="6" xfId="0" applyFill="1" applyBorder="1" applyAlignment="1">
      <alignment horizontal="left" vertical="center"/>
    </xf>
    <xf numFmtId="3" fontId="0" fillId="0" borderId="6" xfId="0" applyNumberFormat="1" applyBorder="1" applyAlignment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3" xfId="0" applyNumberForma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7" xfId="0" applyBorder="1" applyAlignment="1"/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ill="1" applyBorder="1" applyAlignment="1" applyProtection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Continuous"/>
    </xf>
    <xf numFmtId="0" fontId="0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4" fontId="0" fillId="0" borderId="2" xfId="0" applyNumberForma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182" fontId="0" fillId="0" borderId="2" xfId="0" applyNumberForma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182" fontId="0" fillId="0" borderId="0" xfId="0" applyNumberFormat="1" applyFont="1" applyFill="1" applyAlignment="1" applyProtection="1"/>
    <xf numFmtId="0" fontId="0" fillId="0" borderId="3" xfId="0" applyFont="1" applyBorder="1" applyAlignment="1">
      <alignment vertical="center"/>
    </xf>
    <xf numFmtId="4" fontId="0" fillId="0" borderId="3" xfId="0" applyNumberFormat="1" applyFont="1" applyFill="1" applyBorder="1" applyAlignment="1" applyProtection="1">
      <alignment horizontal="left" vertical="center"/>
    </xf>
    <xf numFmtId="3" fontId="0" fillId="0" borderId="11" xfId="0" applyNumberFormat="1" applyFont="1" applyFill="1" applyBorder="1" applyAlignment="1" applyProtection="1">
      <alignment horizontal="right" vertical="center"/>
    </xf>
    <xf numFmtId="3" fontId="0" fillId="0" borderId="5" xfId="0" applyNumberFormat="1" applyFill="1" applyBorder="1" applyAlignment="1"/>
    <xf numFmtId="3" fontId="0" fillId="0" borderId="2" xfId="0" applyNumberFormat="1" applyBorder="1" applyAlignment="1"/>
    <xf numFmtId="3" fontId="0" fillId="2" borderId="6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179" fontId="0" fillId="2" borderId="6" xfId="0" applyNumberFormat="1" applyFont="1" applyFill="1" applyBorder="1" applyAlignment="1" applyProtection="1">
      <alignment horizontal="center" vertical="center"/>
    </xf>
    <xf numFmtId="181" fontId="0" fillId="2" borderId="6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P14"/>
  <sheetViews>
    <sheetView workbookViewId="0">
      <selection activeCell="E8" sqref="E8"/>
    </sheetView>
  </sheetViews>
  <sheetFormatPr defaultColWidth="15" defaultRowHeight="20.25" customHeight="1"/>
  <cols>
    <col min="1" max="1" width="21.6222222222222" style="192" customWidth="1"/>
    <col min="2" max="3" width="8.62222222222222" style="192" customWidth="1"/>
    <col min="4" max="4" width="9" style="192" customWidth="1"/>
    <col min="5" max="5" width="8.87777777777778" style="192" customWidth="1"/>
    <col min="6" max="6" width="11.1222222222222" style="192" customWidth="1"/>
    <col min="7" max="7" width="8.87777777777778" style="192" customWidth="1"/>
    <col min="8" max="9" width="9" style="192" customWidth="1"/>
    <col min="10" max="10" width="12.6222222222222" style="192" customWidth="1"/>
    <col min="11" max="11" width="8.12222222222222" style="192" customWidth="1"/>
    <col min="12" max="12" width="7.37777777777778" style="192" customWidth="1"/>
    <col min="13" max="13" width="7.62222222222222" style="192" customWidth="1"/>
    <col min="14" max="14" width="7.37777777777778" style="192" customWidth="1"/>
    <col min="15" max="15" width="7" style="192" customWidth="1"/>
    <col min="16" max="16" width="7.62222222222222" style="192" customWidth="1"/>
    <col min="17" max="16384" width="15" style="192"/>
  </cols>
  <sheetData>
    <row r="1" ht="34.95" customHeight="1" spans="1:16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="189" customFormat="1" ht="22.5" customHeight="1" spans="1:16">
      <c r="A2" s="194" t="s">
        <v>1</v>
      </c>
      <c r="B2" s="194"/>
      <c r="C2" s="194"/>
      <c r="D2" s="194"/>
      <c r="E2" s="194"/>
      <c r="F2" s="194"/>
      <c r="G2" s="195"/>
      <c r="H2" s="195"/>
      <c r="I2" s="195"/>
      <c r="J2" s="195"/>
      <c r="K2" s="195"/>
      <c r="L2" s="212"/>
      <c r="M2" s="213" t="s">
        <v>2</v>
      </c>
      <c r="N2" s="214"/>
      <c r="O2" s="214"/>
      <c r="P2" s="214"/>
    </row>
    <row r="3" s="190" customFormat="1" ht="33.45" customHeight="1" spans="1:16">
      <c r="A3" s="196" t="s">
        <v>3</v>
      </c>
      <c r="B3" s="197" t="s">
        <v>4</v>
      </c>
      <c r="C3" s="197" t="s">
        <v>5</v>
      </c>
      <c r="D3" s="198" t="s">
        <v>6</v>
      </c>
      <c r="E3" s="199"/>
      <c r="F3" s="199"/>
      <c r="G3" s="199"/>
      <c r="H3" s="199"/>
      <c r="I3" s="215"/>
      <c r="J3" s="197" t="s">
        <v>7</v>
      </c>
      <c r="K3" s="216" t="s">
        <v>8</v>
      </c>
      <c r="L3" s="217"/>
      <c r="M3" s="197" t="s">
        <v>9</v>
      </c>
      <c r="N3" s="218" t="s">
        <v>10</v>
      </c>
      <c r="O3" s="197" t="s">
        <v>11</v>
      </c>
      <c r="P3" s="197" t="s">
        <v>12</v>
      </c>
    </row>
    <row r="4" s="190" customFormat="1" ht="33.45" customHeight="1" spans="1:16">
      <c r="A4" s="200"/>
      <c r="B4" s="200"/>
      <c r="C4" s="201"/>
      <c r="D4" s="197" t="s">
        <v>13</v>
      </c>
      <c r="E4" s="196" t="s">
        <v>14</v>
      </c>
      <c r="F4" s="202" t="s">
        <v>15</v>
      </c>
      <c r="G4" s="202"/>
      <c r="H4" s="202"/>
      <c r="I4" s="202"/>
      <c r="J4" s="201"/>
      <c r="K4" s="196" t="s">
        <v>16</v>
      </c>
      <c r="L4" s="196" t="s">
        <v>17</v>
      </c>
      <c r="M4" s="200"/>
      <c r="N4" s="218"/>
      <c r="O4" s="201"/>
      <c r="P4" s="201"/>
    </row>
    <row r="5" s="190" customFormat="1" ht="33.45" customHeight="1" spans="1:16">
      <c r="A5" s="203"/>
      <c r="B5" s="203"/>
      <c r="C5" s="204"/>
      <c r="D5" s="204"/>
      <c r="E5" s="203"/>
      <c r="F5" s="202" t="s">
        <v>13</v>
      </c>
      <c r="G5" s="202" t="s">
        <v>18</v>
      </c>
      <c r="H5" s="202" t="s">
        <v>19</v>
      </c>
      <c r="I5" s="218" t="s">
        <v>20</v>
      </c>
      <c r="J5" s="204"/>
      <c r="K5" s="203"/>
      <c r="L5" s="203"/>
      <c r="M5" s="203"/>
      <c r="N5" s="218"/>
      <c r="O5" s="204"/>
      <c r="P5" s="204"/>
    </row>
    <row r="6" s="191" customFormat="1" ht="33.45" customHeight="1" spans="1:16">
      <c r="A6" s="205" t="s">
        <v>21</v>
      </c>
      <c r="B6" s="206" t="s">
        <v>14</v>
      </c>
      <c r="C6" s="207">
        <f>SUM(D6)</f>
        <v>262</v>
      </c>
      <c r="D6" s="207">
        <f>SUM(E6:F6)</f>
        <v>262</v>
      </c>
      <c r="E6" s="208">
        <v>229</v>
      </c>
      <c r="F6" s="207">
        <f t="shared" ref="F6:F8" si="0">SUM(G6:I6)</f>
        <v>33</v>
      </c>
      <c r="G6" s="208">
        <v>33</v>
      </c>
      <c r="H6" s="208"/>
      <c r="I6" s="208"/>
      <c r="J6" s="219">
        <f>SUM(E6*23000+G6*23000)</f>
        <v>6026000</v>
      </c>
      <c r="K6" s="208"/>
      <c r="L6" s="208"/>
      <c r="M6" s="208"/>
      <c r="N6" s="208">
        <v>17</v>
      </c>
      <c r="O6" s="208">
        <v>1</v>
      </c>
      <c r="P6" s="208"/>
    </row>
    <row r="7" s="191" customFormat="1" ht="33.45" customHeight="1" spans="1:16">
      <c r="A7" s="209" t="s">
        <v>22</v>
      </c>
      <c r="B7" s="206" t="s">
        <v>14</v>
      </c>
      <c r="C7" s="207">
        <f>SUM(D7)</f>
        <v>51</v>
      </c>
      <c r="D7" s="207">
        <f>SUM(E7:F7)</f>
        <v>51</v>
      </c>
      <c r="E7" s="208">
        <v>47</v>
      </c>
      <c r="F7" s="207">
        <f t="shared" si="0"/>
        <v>4</v>
      </c>
      <c r="G7" s="208">
        <v>4</v>
      </c>
      <c r="H7" s="208"/>
      <c r="I7" s="208"/>
      <c r="J7" s="219">
        <f>SUM(E7*23000+G7*23000)</f>
        <v>1173000</v>
      </c>
      <c r="K7" s="208"/>
      <c r="L7" s="208"/>
      <c r="M7" s="208"/>
      <c r="N7" s="208">
        <v>2</v>
      </c>
      <c r="O7" s="208">
        <v>9</v>
      </c>
      <c r="P7" s="208"/>
    </row>
    <row r="8" s="191" customFormat="1" ht="33.45" customHeight="1" spans="1:16">
      <c r="A8" s="209"/>
      <c r="B8" s="208"/>
      <c r="C8" s="207">
        <f t="shared" ref="C8:C13" si="1">SUM(D8,K8,L8,M8,N8)</f>
        <v>0</v>
      </c>
      <c r="D8" s="207">
        <f t="shared" ref="D8:D13" si="2">SUM(E8+F8)</f>
        <v>0</v>
      </c>
      <c r="E8" s="208"/>
      <c r="F8" s="207">
        <f t="shared" si="0"/>
        <v>0</v>
      </c>
      <c r="G8" s="208"/>
      <c r="H8" s="208"/>
      <c r="I8" s="208"/>
      <c r="J8" s="219">
        <f t="shared" ref="J8:J13" si="3">SUM(E8*3000+G8*3000)</f>
        <v>0</v>
      </c>
      <c r="K8" s="208"/>
      <c r="L8" s="208"/>
      <c r="M8" s="208"/>
      <c r="N8" s="208"/>
      <c r="O8" s="208"/>
      <c r="P8" s="208"/>
    </row>
    <row r="9" s="191" customFormat="1" ht="33.45" customHeight="1" spans="1:16">
      <c r="A9" s="209"/>
      <c r="B9" s="208"/>
      <c r="C9" s="207"/>
      <c r="D9" s="207"/>
      <c r="E9" s="208"/>
      <c r="F9" s="207"/>
      <c r="G9" s="208"/>
      <c r="H9" s="208"/>
      <c r="I9" s="208"/>
      <c r="J9" s="219"/>
      <c r="K9" s="208"/>
      <c r="L9" s="208"/>
      <c r="M9" s="208"/>
      <c r="N9" s="208"/>
      <c r="O9" s="208"/>
      <c r="P9" s="208"/>
    </row>
    <row r="10" s="191" customFormat="1" ht="33.45" customHeight="1" spans="1:16">
      <c r="A10" s="209"/>
      <c r="B10" s="208"/>
      <c r="C10" s="207">
        <f t="shared" ref="C10:C13" si="4">SUM(D10,K10,L10,M10,N10)</f>
        <v>0</v>
      </c>
      <c r="D10" s="207">
        <f t="shared" ref="D10:D13" si="5">SUM(E10+F10)</f>
        <v>0</v>
      </c>
      <c r="E10" s="208"/>
      <c r="F10" s="207">
        <f t="shared" ref="F10:F13" si="6">SUM(G10:I10)</f>
        <v>0</v>
      </c>
      <c r="G10" s="208"/>
      <c r="H10" s="208"/>
      <c r="I10" s="208"/>
      <c r="J10" s="219">
        <f t="shared" ref="J10:J13" si="7">SUM(E10*3000+G10*3000)</f>
        <v>0</v>
      </c>
      <c r="K10" s="208"/>
      <c r="L10" s="208"/>
      <c r="M10" s="208"/>
      <c r="N10" s="208"/>
      <c r="O10" s="208"/>
      <c r="P10" s="208"/>
    </row>
    <row r="11" s="191" customFormat="1" ht="33.45" customHeight="1" spans="1:16">
      <c r="A11" s="209"/>
      <c r="B11" s="208"/>
      <c r="C11" s="207">
        <f t="shared" si="4"/>
        <v>0</v>
      </c>
      <c r="D11" s="207">
        <f t="shared" si="5"/>
        <v>0</v>
      </c>
      <c r="E11" s="208"/>
      <c r="F11" s="207">
        <f t="shared" si="6"/>
        <v>0</v>
      </c>
      <c r="G11" s="208"/>
      <c r="H11" s="208"/>
      <c r="I11" s="208"/>
      <c r="J11" s="219">
        <f t="shared" si="7"/>
        <v>0</v>
      </c>
      <c r="K11" s="208"/>
      <c r="L11" s="208"/>
      <c r="M11" s="208"/>
      <c r="N11" s="208"/>
      <c r="O11" s="208"/>
      <c r="P11" s="208"/>
    </row>
    <row r="12" s="191" customFormat="1" ht="33.45" customHeight="1" spans="1:16">
      <c r="A12" s="209"/>
      <c r="B12" s="208"/>
      <c r="C12" s="207">
        <f t="shared" si="4"/>
        <v>0</v>
      </c>
      <c r="D12" s="207">
        <f t="shared" si="5"/>
        <v>0</v>
      </c>
      <c r="E12" s="208"/>
      <c r="F12" s="207">
        <f t="shared" si="6"/>
        <v>0</v>
      </c>
      <c r="G12" s="208"/>
      <c r="H12" s="208"/>
      <c r="I12" s="208"/>
      <c r="J12" s="219">
        <f t="shared" si="7"/>
        <v>0</v>
      </c>
      <c r="K12" s="208"/>
      <c r="L12" s="208"/>
      <c r="M12" s="208"/>
      <c r="N12" s="208"/>
      <c r="O12" s="208"/>
      <c r="P12" s="208"/>
    </row>
    <row r="13" ht="33.45" customHeight="1" spans="1:16">
      <c r="A13" s="209"/>
      <c r="B13" s="208"/>
      <c r="C13" s="207">
        <f t="shared" si="4"/>
        <v>0</v>
      </c>
      <c r="D13" s="207">
        <f t="shared" si="5"/>
        <v>0</v>
      </c>
      <c r="E13" s="208"/>
      <c r="F13" s="207">
        <f t="shared" si="6"/>
        <v>0</v>
      </c>
      <c r="G13" s="208"/>
      <c r="H13" s="208"/>
      <c r="I13" s="208"/>
      <c r="J13" s="219">
        <f t="shared" si="7"/>
        <v>0</v>
      </c>
      <c r="K13" s="208"/>
      <c r="L13" s="208"/>
      <c r="M13" s="208"/>
      <c r="N13" s="208"/>
      <c r="O13" s="208"/>
      <c r="P13" s="208"/>
    </row>
    <row r="14" ht="33.45" customHeight="1" spans="1:16">
      <c r="A14" s="210" t="s">
        <v>23</v>
      </c>
      <c r="B14" s="211"/>
      <c r="C14" s="207">
        <f>SUM(C6:C13)</f>
        <v>313</v>
      </c>
      <c r="D14" s="207">
        <f t="shared" ref="D14:P14" si="8">SUM(D6:D13)</f>
        <v>313</v>
      </c>
      <c r="E14" s="207">
        <f t="shared" si="8"/>
        <v>276</v>
      </c>
      <c r="F14" s="207">
        <f t="shared" si="8"/>
        <v>37</v>
      </c>
      <c r="G14" s="207">
        <f t="shared" si="8"/>
        <v>37</v>
      </c>
      <c r="H14" s="207">
        <f t="shared" si="8"/>
        <v>0</v>
      </c>
      <c r="I14" s="207">
        <f t="shared" si="8"/>
        <v>0</v>
      </c>
      <c r="J14" s="220">
        <f t="shared" si="8"/>
        <v>7199000</v>
      </c>
      <c r="K14" s="207">
        <f t="shared" si="8"/>
        <v>0</v>
      </c>
      <c r="L14" s="207">
        <f t="shared" si="8"/>
        <v>0</v>
      </c>
      <c r="M14" s="207">
        <f t="shared" si="8"/>
        <v>0</v>
      </c>
      <c r="N14" s="207">
        <f t="shared" si="8"/>
        <v>19</v>
      </c>
      <c r="O14" s="207">
        <f t="shared" si="8"/>
        <v>10</v>
      </c>
      <c r="P14" s="207">
        <f t="shared" si="8"/>
        <v>0</v>
      </c>
    </row>
  </sheetData>
  <mergeCells count="19">
    <mergeCell ref="A1:P1"/>
    <mergeCell ref="A2:F2"/>
    <mergeCell ref="M2:P2"/>
    <mergeCell ref="D3:I3"/>
    <mergeCell ref="K3:L3"/>
    <mergeCell ref="F4:I4"/>
    <mergeCell ref="A14:B14"/>
    <mergeCell ref="A3:A5"/>
    <mergeCell ref="B3:B5"/>
    <mergeCell ref="C3:C5"/>
    <mergeCell ref="D4:D5"/>
    <mergeCell ref="E4:E5"/>
    <mergeCell ref="J3:J5"/>
    <mergeCell ref="K4:K5"/>
    <mergeCell ref="L4:L5"/>
    <mergeCell ref="M3:M5"/>
    <mergeCell ref="N3:N5"/>
    <mergeCell ref="O3:O5"/>
    <mergeCell ref="P3:P5"/>
  </mergeCells>
  <conditionalFormatting sqref="C7:O7">
    <cfRule type="cellIs" dxfId="0" priority="1" stopIfTrue="1" operator="equal">
      <formula>0</formula>
    </cfRule>
  </conditionalFormatting>
  <conditionalFormatting sqref="C6:P6 P7 C8:P14">
    <cfRule type="cellIs" dxfId="0" priority="2" stopIfTrue="1" operator="equal">
      <formula>0</formula>
    </cfRule>
  </conditionalFormatting>
  <printOptions horizontalCentered="1" verticalCentered="1"/>
  <pageMargins left="0.94375" right="1.02291666666667" top="0.904166666666667" bottom="0.904166666666667" header="0.313888888888889" footer="0.313888888888889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A6" sqref="$A6:$XFD6"/>
    </sheetView>
  </sheetViews>
  <sheetFormatPr defaultColWidth="9.12222222222222" defaultRowHeight="12.75" customHeight="1" outlineLevelCol="3"/>
  <cols>
    <col min="1" max="1" width="18.6222222222222" customWidth="1"/>
    <col min="2" max="2" width="39.8777777777778" customWidth="1"/>
    <col min="3" max="3" width="22.5" customWidth="1"/>
    <col min="4" max="4" width="19.6222222222222" customWidth="1"/>
  </cols>
  <sheetData>
    <row r="1" ht="34.95" customHeight="1" spans="1:4">
      <c r="A1" s="49" t="s">
        <v>274</v>
      </c>
      <c r="B1" s="49"/>
      <c r="C1" s="49"/>
      <c r="D1" s="49"/>
    </row>
    <row r="2" ht="25.05" customHeight="1" spans="1:4">
      <c r="A2" s="69" t="str">
        <f>(部门基本情况表!A2)</f>
        <v>编报单位：万荣县公安局</v>
      </c>
      <c r="B2" s="69"/>
      <c r="C2" s="74"/>
      <c r="D2" s="38" t="s">
        <v>25</v>
      </c>
    </row>
    <row r="3" ht="34.05" customHeight="1" spans="1:4">
      <c r="A3" s="10" t="s">
        <v>275</v>
      </c>
      <c r="B3" s="71"/>
      <c r="C3" s="75" t="s">
        <v>121</v>
      </c>
      <c r="D3" s="72" t="s">
        <v>276</v>
      </c>
    </row>
    <row r="4" ht="34.05" customHeight="1" spans="1:4">
      <c r="A4" s="76" t="s">
        <v>277</v>
      </c>
      <c r="B4" s="77" t="s">
        <v>278</v>
      </c>
      <c r="C4" s="72"/>
      <c r="D4" s="72"/>
    </row>
    <row r="5" ht="34.05" customHeight="1" spans="1:4">
      <c r="A5" s="76"/>
      <c r="B5" s="78" t="s">
        <v>279</v>
      </c>
      <c r="C5" s="47">
        <f>SUM(C6:C21)</f>
        <v>0</v>
      </c>
      <c r="D5" s="79"/>
    </row>
    <row r="6" ht="33.45" customHeight="1" spans="1:4">
      <c r="A6" s="80"/>
      <c r="B6" s="81"/>
      <c r="C6" s="47"/>
      <c r="D6" s="79"/>
    </row>
    <row r="7" ht="33.45" customHeight="1" spans="1:4">
      <c r="A7" s="80"/>
      <c r="B7" s="81"/>
      <c r="C7" s="47"/>
      <c r="D7" s="79"/>
    </row>
    <row r="8" ht="33.45" customHeight="1" spans="1:4">
      <c r="A8" s="80"/>
      <c r="B8" s="81"/>
      <c r="C8" s="47"/>
      <c r="D8" s="79"/>
    </row>
    <row r="9" ht="33.45" customHeight="1" spans="1:4">
      <c r="A9" s="80"/>
      <c r="B9" s="81"/>
      <c r="C9" s="47"/>
      <c r="D9" s="79"/>
    </row>
    <row r="10" ht="33.45" customHeight="1" spans="1:4">
      <c r="A10" s="80"/>
      <c r="B10" s="81"/>
      <c r="C10" s="47"/>
      <c r="D10" s="79"/>
    </row>
    <row r="11" ht="33.45" customHeight="1" spans="1:4">
      <c r="A11" s="80"/>
      <c r="B11" s="81"/>
      <c r="C11" s="47"/>
      <c r="D11" s="79"/>
    </row>
    <row r="12" ht="33.45" customHeight="1" spans="1:4">
      <c r="A12" s="80"/>
      <c r="B12" s="81"/>
      <c r="C12" s="47"/>
      <c r="D12" s="79"/>
    </row>
    <row r="13" ht="33.45" customHeight="1" spans="1:4">
      <c r="A13" s="80"/>
      <c r="B13" s="81"/>
      <c r="C13" s="47"/>
      <c r="D13" s="79"/>
    </row>
    <row r="14" ht="33.45" customHeight="1" spans="1:4">
      <c r="A14" s="80"/>
      <c r="B14" s="81"/>
      <c r="C14" s="47"/>
      <c r="D14" s="79"/>
    </row>
    <row r="15" ht="33.45" customHeight="1" spans="1:4">
      <c r="A15" s="80"/>
      <c r="B15" s="81"/>
      <c r="C15" s="47"/>
      <c r="D15" s="79"/>
    </row>
    <row r="16" ht="33.45" customHeight="1" spans="1:4">
      <c r="A16" s="80"/>
      <c r="B16" s="81"/>
      <c r="C16" s="47"/>
      <c r="D16" s="79"/>
    </row>
    <row r="17" ht="33.45" customHeight="1" spans="1:4">
      <c r="A17" s="80"/>
      <c r="B17" s="81"/>
      <c r="C17" s="47"/>
      <c r="D17" s="79"/>
    </row>
    <row r="18" ht="33.45" customHeight="1" spans="1:4">
      <c r="A18" s="80"/>
      <c r="B18" s="81"/>
      <c r="C18" s="47"/>
      <c r="D18" s="79"/>
    </row>
    <row r="19" ht="33.45" customHeight="1" spans="1:4">
      <c r="A19" s="80"/>
      <c r="B19" s="82"/>
      <c r="C19" s="47"/>
      <c r="D19" s="79"/>
    </row>
    <row r="20" ht="33.45" customHeight="1" spans="1:4">
      <c r="A20" s="80"/>
      <c r="B20" s="82"/>
      <c r="C20" s="47"/>
      <c r="D20" s="79"/>
    </row>
    <row r="21" ht="33.45" customHeight="1" spans="1:4">
      <c r="A21" s="83"/>
      <c r="B21" s="84"/>
      <c r="C21" s="47"/>
      <c r="D21" s="79"/>
    </row>
    <row r="22" customHeight="1" spans="1:3">
      <c r="A22" s="48"/>
      <c r="B22" s="48"/>
      <c r="C22" s="48"/>
    </row>
    <row r="23" customHeight="1" spans="1:3">
      <c r="A23" s="48"/>
      <c r="B23" s="48"/>
      <c r="C23" s="48"/>
    </row>
    <row r="24" customHeight="1" spans="1:3">
      <c r="A24" s="48"/>
      <c r="B24" s="48"/>
      <c r="C24" s="48"/>
    </row>
    <row r="25" customHeight="1" spans="2:3">
      <c r="B25" s="48"/>
      <c r="C25" s="48"/>
    </row>
    <row r="26" customHeight="1" spans="2:3">
      <c r="B26" s="48"/>
      <c r="C26" s="48"/>
    </row>
    <row r="27" customHeight="1" spans="2:3">
      <c r="B27" s="48"/>
      <c r="C27" s="48"/>
    </row>
    <row r="28" customHeight="1" spans="2:3">
      <c r="B28" s="48"/>
      <c r="C28" s="48"/>
    </row>
    <row r="29" customHeight="1" spans="2:2">
      <c r="B29" s="48"/>
    </row>
  </sheetData>
  <mergeCells count="5">
    <mergeCell ref="A1:D1"/>
    <mergeCell ref="A2:B2"/>
    <mergeCell ref="A3:B3"/>
    <mergeCell ref="C3:C4"/>
    <mergeCell ref="D3:D4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A1" sqref="A1:E1"/>
    </sheetView>
  </sheetViews>
  <sheetFormatPr defaultColWidth="9.12222222222222" defaultRowHeight="12.75" customHeight="1" outlineLevelCol="4"/>
  <cols>
    <col min="1" max="1" width="16.1222222222222" customWidth="1"/>
    <col min="2" max="2" width="39.1222222222222" customWidth="1"/>
    <col min="3" max="3" width="16" customWidth="1"/>
    <col min="4" max="4" width="14.8777777777778" customWidth="1"/>
    <col min="5" max="5" width="13.8777777777778" customWidth="1"/>
  </cols>
  <sheetData>
    <row r="1" ht="34.95" customHeight="1" spans="1:5">
      <c r="A1" s="49" t="s">
        <v>280</v>
      </c>
      <c r="B1" s="49"/>
      <c r="C1" s="49"/>
      <c r="D1" s="49"/>
      <c r="E1" s="49"/>
    </row>
    <row r="2" ht="25.05" customHeight="1" spans="1:5">
      <c r="A2" s="69" t="str">
        <f>(部门基本情况表!A2)</f>
        <v>编报单位：万荣县公安局</v>
      </c>
      <c r="B2" s="69"/>
      <c r="E2" s="70" t="s">
        <v>25</v>
      </c>
    </row>
    <row r="3" ht="34.05" customHeight="1" spans="1:5">
      <c r="A3" s="10" t="s">
        <v>281</v>
      </c>
      <c r="B3" s="71"/>
      <c r="C3" s="72" t="s">
        <v>99</v>
      </c>
      <c r="D3" s="72" t="s">
        <v>100</v>
      </c>
      <c r="E3" s="72" t="s">
        <v>101</v>
      </c>
    </row>
    <row r="4" ht="34.05" customHeight="1" spans="1:5">
      <c r="A4" s="16" t="s">
        <v>72</v>
      </c>
      <c r="B4" s="53" t="s">
        <v>278</v>
      </c>
      <c r="C4" s="72"/>
      <c r="D4" s="72"/>
      <c r="E4" s="72"/>
    </row>
    <row r="5" ht="34.05" customHeight="1" spans="1:5">
      <c r="A5" s="16"/>
      <c r="B5" s="53" t="s">
        <v>279</v>
      </c>
      <c r="C5" s="47">
        <f>SUM(D5:E5)</f>
        <v>0</v>
      </c>
      <c r="D5" s="47">
        <f>SUM(D6:D21)</f>
        <v>0</v>
      </c>
      <c r="E5" s="47">
        <f>SUM(E6:E21)</f>
        <v>0</v>
      </c>
    </row>
    <row r="6" ht="33.15" customHeight="1" spans="1:5">
      <c r="A6" s="17"/>
      <c r="B6" s="73"/>
      <c r="C6" s="47">
        <f t="shared" ref="C6:C21" si="0">SUM(D6:E6)</f>
        <v>0</v>
      </c>
      <c r="D6" s="47"/>
      <c r="E6" s="47"/>
    </row>
    <row r="7" ht="33.15" customHeight="1" spans="1:5">
      <c r="A7" s="17"/>
      <c r="B7" s="73"/>
      <c r="C7" s="47">
        <f t="shared" si="0"/>
        <v>0</v>
      </c>
      <c r="D7" s="47"/>
      <c r="E7" s="47"/>
    </row>
    <row r="8" ht="33.15" customHeight="1" spans="1:5">
      <c r="A8" s="17"/>
      <c r="B8" s="73"/>
      <c r="C8" s="47">
        <f t="shared" si="0"/>
        <v>0</v>
      </c>
      <c r="D8" s="47"/>
      <c r="E8" s="47"/>
    </row>
    <row r="9" ht="33.15" customHeight="1" spans="1:5">
      <c r="A9" s="17"/>
      <c r="B9" s="73"/>
      <c r="C9" s="47">
        <f t="shared" si="0"/>
        <v>0</v>
      </c>
      <c r="D9" s="47"/>
      <c r="E9" s="47"/>
    </row>
    <row r="10" ht="33.15" customHeight="1" spans="1:5">
      <c r="A10" s="17"/>
      <c r="B10" s="73"/>
      <c r="C10" s="47">
        <f t="shared" si="0"/>
        <v>0</v>
      </c>
      <c r="D10" s="47"/>
      <c r="E10" s="47"/>
    </row>
    <row r="11" ht="33.15" customHeight="1" spans="1:5">
      <c r="A11" s="17"/>
      <c r="B11" s="73"/>
      <c r="C11" s="47">
        <f t="shared" si="0"/>
        <v>0</v>
      </c>
      <c r="D11" s="47"/>
      <c r="E11" s="47"/>
    </row>
    <row r="12" ht="33.15" customHeight="1" spans="1:5">
      <c r="A12" s="17"/>
      <c r="B12" s="73"/>
      <c r="C12" s="47">
        <f t="shared" si="0"/>
        <v>0</v>
      </c>
      <c r="D12" s="47"/>
      <c r="E12" s="47"/>
    </row>
    <row r="13" ht="33.15" customHeight="1" spans="1:5">
      <c r="A13" s="17"/>
      <c r="B13" s="73"/>
      <c r="C13" s="47">
        <f t="shared" si="0"/>
        <v>0</v>
      </c>
      <c r="D13" s="47"/>
      <c r="E13" s="47"/>
    </row>
    <row r="14" ht="33.15" customHeight="1" spans="1:5">
      <c r="A14" s="17"/>
      <c r="B14" s="73"/>
      <c r="C14" s="47">
        <f t="shared" si="0"/>
        <v>0</v>
      </c>
      <c r="D14" s="47"/>
      <c r="E14" s="47"/>
    </row>
    <row r="15" ht="33.15" customHeight="1" spans="1:5">
      <c r="A15" s="17"/>
      <c r="B15" s="73"/>
      <c r="C15" s="47">
        <f t="shared" si="0"/>
        <v>0</v>
      </c>
      <c r="D15" s="47"/>
      <c r="E15" s="47"/>
    </row>
    <row r="16" ht="33.15" customHeight="1" spans="1:5">
      <c r="A16" s="17"/>
      <c r="B16" s="73"/>
      <c r="C16" s="47">
        <f t="shared" si="0"/>
        <v>0</v>
      </c>
      <c r="D16" s="47"/>
      <c r="E16" s="47"/>
    </row>
    <row r="17" ht="33.15" customHeight="1" spans="1:5">
      <c r="A17" s="17"/>
      <c r="B17" s="73"/>
      <c r="C17" s="47">
        <f t="shared" si="0"/>
        <v>0</v>
      </c>
      <c r="D17" s="47"/>
      <c r="E17" s="47"/>
    </row>
    <row r="18" ht="33.15" customHeight="1" spans="1:5">
      <c r="A18" s="17"/>
      <c r="B18" s="58"/>
      <c r="C18" s="47">
        <f t="shared" si="0"/>
        <v>0</v>
      </c>
      <c r="D18" s="47"/>
      <c r="E18" s="47"/>
    </row>
    <row r="19" ht="33.15" customHeight="1" spans="1:5">
      <c r="A19" s="17"/>
      <c r="B19" s="58"/>
      <c r="C19" s="47">
        <f t="shared" si="0"/>
        <v>0</v>
      </c>
      <c r="D19" s="47"/>
      <c r="E19" s="47"/>
    </row>
    <row r="20" ht="33.15" customHeight="1" spans="1:5">
      <c r="A20" s="17"/>
      <c r="B20" s="58"/>
      <c r="C20" s="47">
        <f t="shared" si="0"/>
        <v>0</v>
      </c>
      <c r="D20" s="47"/>
      <c r="E20" s="47"/>
    </row>
    <row r="21" ht="33.15" customHeight="1" spans="1:5">
      <c r="A21" s="17"/>
      <c r="B21" s="58"/>
      <c r="C21" s="47">
        <f t="shared" si="0"/>
        <v>0</v>
      </c>
      <c r="D21" s="47"/>
      <c r="E21" s="47"/>
    </row>
    <row r="22" customHeight="1" spans="1:5">
      <c r="A22" s="48"/>
      <c r="B22" s="48"/>
      <c r="C22" s="48"/>
      <c r="D22" s="48"/>
      <c r="E22" s="48"/>
    </row>
    <row r="23" customHeight="1" spans="1:5">
      <c r="A23" s="48"/>
      <c r="B23" s="48"/>
      <c r="C23" s="48"/>
      <c r="D23" s="48"/>
      <c r="E23" s="48"/>
    </row>
    <row r="24" customHeight="1" spans="2:5">
      <c r="B24" s="48"/>
      <c r="C24" s="48"/>
      <c r="D24" s="48"/>
      <c r="E24" s="48"/>
    </row>
    <row r="25" customHeight="1" spans="2:5">
      <c r="B25" s="48"/>
      <c r="C25" s="48"/>
      <c r="D25" s="48"/>
      <c r="E25" s="48"/>
    </row>
    <row r="26" customHeight="1" spans="2:3">
      <c r="B26" s="48"/>
      <c r="C26" s="48"/>
    </row>
    <row r="27" customHeight="1" spans="2:3">
      <c r="B27" s="48"/>
      <c r="C27" s="48"/>
    </row>
    <row r="28" customHeight="1" spans="3:3">
      <c r="C28" s="48"/>
    </row>
    <row r="29" customHeight="1" spans="3:3">
      <c r="C29" s="48"/>
    </row>
  </sheetData>
  <mergeCells count="6">
    <mergeCell ref="A1:E1"/>
    <mergeCell ref="A2:B2"/>
    <mergeCell ref="A3:B3"/>
    <mergeCell ref="C3:C4"/>
    <mergeCell ref="D3:D4"/>
    <mergeCell ref="E3:E4"/>
  </mergeCells>
  <printOptions horizontalCentered="1"/>
  <pageMargins left="0.904166666666667" right="0.904166666666667" top="1.0625" bottom="0.94375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showGridLines="0" showZeros="0" tabSelected="1" topLeftCell="A5" workbookViewId="0">
      <selection activeCell="M11" sqref="M11"/>
    </sheetView>
  </sheetViews>
  <sheetFormatPr defaultColWidth="9.12222222222222" defaultRowHeight="12.75" customHeight="1"/>
  <cols>
    <col min="1" max="1" width="27.8777777777778" customWidth="1"/>
    <col min="2" max="2" width="12" customWidth="1"/>
    <col min="3" max="3" width="10.3777777777778" customWidth="1"/>
    <col min="4" max="6" width="10" customWidth="1"/>
    <col min="7" max="7" width="9.87777777777778" customWidth="1"/>
    <col min="8" max="8" width="10.1222222222222" customWidth="1"/>
  </cols>
  <sheetData>
    <row r="1" ht="36" customHeight="1" spans="1:8">
      <c r="A1" s="49" t="s">
        <v>282</v>
      </c>
      <c r="B1" s="49"/>
      <c r="C1" s="49"/>
      <c r="D1" s="49"/>
      <c r="E1" s="49"/>
      <c r="F1" s="49"/>
      <c r="G1" s="49"/>
      <c r="H1" s="49"/>
    </row>
    <row r="2" ht="24.75" customHeight="1" spans="1:8">
      <c r="A2" s="37" t="str">
        <f>(部门基本情况表!A2)</f>
        <v>编报单位：万荣县公安局</v>
      </c>
      <c r="B2" s="37"/>
      <c r="C2" s="50"/>
      <c r="D2" s="38"/>
      <c r="E2" s="38"/>
      <c r="F2" s="38"/>
      <c r="G2" s="38"/>
      <c r="H2" s="38" t="s">
        <v>25</v>
      </c>
    </row>
    <row r="3" ht="25.05" customHeight="1" spans="1:8">
      <c r="A3" s="39" t="s">
        <v>283</v>
      </c>
      <c r="B3" s="51" t="s">
        <v>284</v>
      </c>
      <c r="C3" s="52"/>
      <c r="D3" s="52"/>
      <c r="E3" s="52"/>
      <c r="F3" s="52"/>
      <c r="G3" s="52"/>
      <c r="H3" s="53" t="s">
        <v>285</v>
      </c>
    </row>
    <row r="4" ht="25.05" customHeight="1" spans="1:8">
      <c r="A4" s="54"/>
      <c r="B4" s="55" t="s">
        <v>286</v>
      </c>
      <c r="C4" s="56"/>
      <c r="D4" s="51" t="s">
        <v>100</v>
      </c>
      <c r="E4" s="56"/>
      <c r="F4" s="51" t="s">
        <v>101</v>
      </c>
      <c r="G4" s="52"/>
      <c r="H4" s="40"/>
    </row>
    <row r="5" ht="33.75" customHeight="1" spans="1:8">
      <c r="A5" s="57"/>
      <c r="B5" s="58" t="s">
        <v>23</v>
      </c>
      <c r="C5" s="58" t="s">
        <v>287</v>
      </c>
      <c r="D5" s="58" t="s">
        <v>288</v>
      </c>
      <c r="E5" s="58" t="s">
        <v>287</v>
      </c>
      <c r="F5" s="58" t="s">
        <v>288</v>
      </c>
      <c r="G5" s="59" t="s">
        <v>287</v>
      </c>
      <c r="H5" s="40"/>
    </row>
    <row r="6" ht="39" customHeight="1" spans="1:10">
      <c r="A6" s="53" t="s">
        <v>289</v>
      </c>
      <c r="B6" s="60">
        <f t="shared" ref="B6:B10" si="0">SUM(F6,D6)</f>
        <v>179000</v>
      </c>
      <c r="C6" s="60">
        <f t="shared" ref="B6:G6" si="1">SUM(C7,C8,C11)</f>
        <v>179000</v>
      </c>
      <c r="D6" s="60">
        <f t="shared" si="1"/>
        <v>179000</v>
      </c>
      <c r="E6" s="60">
        <f t="shared" si="1"/>
        <v>179000</v>
      </c>
      <c r="F6" s="60">
        <f t="shared" si="1"/>
        <v>0</v>
      </c>
      <c r="G6" s="60">
        <f t="shared" si="1"/>
        <v>0</v>
      </c>
      <c r="H6" s="43"/>
      <c r="I6" s="48"/>
      <c r="J6" s="48"/>
    </row>
    <row r="7" ht="39" customHeight="1" spans="1:12">
      <c r="A7" s="61" t="s">
        <v>290</v>
      </c>
      <c r="B7" s="60">
        <f t="shared" si="0"/>
        <v>0</v>
      </c>
      <c r="C7" s="60">
        <f t="shared" ref="C7:C11" si="2">SUM(E7+G7)</f>
        <v>0</v>
      </c>
      <c r="D7" s="47"/>
      <c r="E7" s="47"/>
      <c r="F7" s="47"/>
      <c r="G7" s="47"/>
      <c r="H7" s="43"/>
      <c r="K7" s="48"/>
      <c r="L7" s="48"/>
    </row>
    <row r="8" ht="39" customHeight="1" spans="1:11">
      <c r="A8" s="61" t="s">
        <v>291</v>
      </c>
      <c r="B8" s="60">
        <f t="shared" si="0"/>
        <v>149000</v>
      </c>
      <c r="C8" s="60">
        <f t="shared" ref="C8:G8" si="3">SUM(C9:C10)</f>
        <v>149000</v>
      </c>
      <c r="D8" s="60">
        <f t="shared" si="3"/>
        <v>149000</v>
      </c>
      <c r="E8" s="60">
        <f t="shared" si="3"/>
        <v>149000</v>
      </c>
      <c r="F8" s="60"/>
      <c r="G8" s="60">
        <f>SUM(G9:G10)</f>
        <v>0</v>
      </c>
      <c r="H8" s="43"/>
      <c r="I8" s="48"/>
      <c r="J8" s="48"/>
      <c r="K8" s="48"/>
    </row>
    <row r="9" ht="39" customHeight="1" spans="1:12">
      <c r="A9" s="62" t="s">
        <v>292</v>
      </c>
      <c r="B9" s="60">
        <f t="shared" si="0"/>
        <v>0</v>
      </c>
      <c r="C9" s="60">
        <f t="shared" ref="C9:C11" si="4">SUM(E9+G9)</f>
        <v>0</v>
      </c>
      <c r="D9" s="47"/>
      <c r="E9" s="47"/>
      <c r="F9" s="47"/>
      <c r="G9" s="47"/>
      <c r="H9" s="43"/>
      <c r="I9" s="48"/>
      <c r="J9" s="48"/>
      <c r="L9" s="48"/>
    </row>
    <row r="10" ht="39" customHeight="1" spans="1:12">
      <c r="A10" s="62" t="s">
        <v>293</v>
      </c>
      <c r="B10" s="60">
        <f t="shared" si="0"/>
        <v>149000</v>
      </c>
      <c r="C10" s="60">
        <f t="shared" si="4"/>
        <v>149000</v>
      </c>
      <c r="D10" s="47">
        <v>149000</v>
      </c>
      <c r="E10" s="47">
        <v>149000</v>
      </c>
      <c r="F10" s="47"/>
      <c r="G10" s="47"/>
      <c r="H10" s="43"/>
      <c r="I10" s="48"/>
      <c r="J10" s="48"/>
      <c r="K10" s="48"/>
      <c r="L10" s="48"/>
    </row>
    <row r="11" ht="39" customHeight="1" spans="1:12">
      <c r="A11" s="63" t="s">
        <v>182</v>
      </c>
      <c r="B11" s="60">
        <v>30000</v>
      </c>
      <c r="C11" s="60">
        <f t="shared" si="4"/>
        <v>30000</v>
      </c>
      <c r="D11" s="47">
        <v>30000</v>
      </c>
      <c r="E11" s="47">
        <f>SUM('一般公共预算财政拨款基本及项目经济分类总表（八）'!AN6)</f>
        <v>30000</v>
      </c>
      <c r="F11" s="47"/>
      <c r="G11" s="47">
        <f>SUM('一般公共预算财政拨款基本及项目经济分类总表（八）'!AN5-'一般公共预算财政拨款基本及项目经济分类总表（八）'!AN6)</f>
        <v>0</v>
      </c>
      <c r="H11" s="43"/>
      <c r="I11" s="48"/>
      <c r="J11" s="48"/>
      <c r="K11" s="48"/>
      <c r="L11" s="48"/>
    </row>
    <row r="12" ht="285" customHeight="1" spans="1:10">
      <c r="A12" s="64" t="s">
        <v>294</v>
      </c>
      <c r="B12" s="65"/>
      <c r="C12" s="65"/>
      <c r="D12" s="65"/>
      <c r="E12" s="65"/>
      <c r="F12" s="65"/>
      <c r="G12" s="65"/>
      <c r="H12" s="66"/>
      <c r="I12" s="48"/>
      <c r="J12" s="48"/>
    </row>
    <row r="13" ht="32.25" customHeight="1" spans="1:11">
      <c r="A13" s="67" t="s">
        <v>295</v>
      </c>
      <c r="B13" s="68"/>
      <c r="C13" s="68"/>
      <c r="D13" s="68"/>
      <c r="E13" s="68"/>
      <c r="F13" s="68"/>
      <c r="G13" s="68"/>
      <c r="H13" s="68"/>
      <c r="K13" s="48"/>
    </row>
  </sheetData>
  <mergeCells count="10">
    <mergeCell ref="A1:H1"/>
    <mergeCell ref="A2:B2"/>
    <mergeCell ref="B3:G3"/>
    <mergeCell ref="B4:C4"/>
    <mergeCell ref="D4:E4"/>
    <mergeCell ref="F4:G4"/>
    <mergeCell ref="A12:H12"/>
    <mergeCell ref="A13:H13"/>
    <mergeCell ref="A3:A5"/>
    <mergeCell ref="H3:H5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C9" sqref="C9"/>
    </sheetView>
  </sheetViews>
  <sheetFormatPr defaultColWidth="9.12222222222222" defaultRowHeight="12.75" customHeight="1" outlineLevelCol="2"/>
  <cols>
    <col min="1" max="1" width="33.8777777777778" customWidth="1"/>
    <col min="2" max="2" width="28.5" customWidth="1"/>
    <col min="3" max="3" width="38.1222222222222" customWidth="1"/>
  </cols>
  <sheetData>
    <row r="1" ht="34.95" customHeight="1" spans="1:3">
      <c r="A1" s="36" t="s">
        <v>296</v>
      </c>
      <c r="B1" s="36"/>
      <c r="C1" s="36"/>
    </row>
    <row r="2" ht="25.95" customHeight="1" spans="1:3">
      <c r="A2" s="37" t="str">
        <f>(部门基本情况表!A2)</f>
        <v>编报单位：万荣县公安局</v>
      </c>
      <c r="B2" s="37"/>
      <c r="C2" s="38" t="s">
        <v>25</v>
      </c>
    </row>
    <row r="3" ht="40.05" customHeight="1" spans="1:3">
      <c r="A3" s="39" t="s">
        <v>297</v>
      </c>
      <c r="B3" s="40" t="s">
        <v>121</v>
      </c>
      <c r="C3" s="40" t="s">
        <v>285</v>
      </c>
    </row>
    <row r="4" ht="33" customHeight="1" spans="1:3">
      <c r="A4" s="41" t="s">
        <v>118</v>
      </c>
      <c r="B4" s="42">
        <f>SUM(B5:B21)</f>
        <v>10281602</v>
      </c>
      <c r="C4" s="43"/>
    </row>
    <row r="5" ht="33" customHeight="1" spans="1:3">
      <c r="A5" s="44" t="s">
        <v>298</v>
      </c>
      <c r="B5" s="42">
        <v>10281602</v>
      </c>
      <c r="C5" s="45" t="s">
        <v>299</v>
      </c>
    </row>
    <row r="6" ht="33" customHeight="1" spans="1:3">
      <c r="A6" s="46"/>
      <c r="B6" s="47"/>
      <c r="C6" s="43"/>
    </row>
    <row r="7" ht="33" customHeight="1" spans="1:3">
      <c r="A7" s="46"/>
      <c r="B7" s="47"/>
      <c r="C7" s="43"/>
    </row>
    <row r="8" ht="33" customHeight="1" spans="1:3">
      <c r="A8" s="46"/>
      <c r="B8" s="47"/>
      <c r="C8" s="43"/>
    </row>
    <row r="9" ht="33" customHeight="1" spans="1:3">
      <c r="A9" s="46"/>
      <c r="B9" s="47"/>
      <c r="C9" s="43"/>
    </row>
    <row r="10" ht="33" customHeight="1" spans="1:3">
      <c r="A10" s="46"/>
      <c r="B10" s="47"/>
      <c r="C10" s="43"/>
    </row>
    <row r="11" ht="33" customHeight="1" spans="1:3">
      <c r="A11" s="46"/>
      <c r="B11" s="47"/>
      <c r="C11" s="43"/>
    </row>
    <row r="12" ht="33" customHeight="1" spans="1:3">
      <c r="A12" s="46"/>
      <c r="B12" s="47"/>
      <c r="C12" s="43"/>
    </row>
    <row r="13" ht="33" customHeight="1" spans="1:3">
      <c r="A13" s="46"/>
      <c r="B13" s="47"/>
      <c r="C13" s="43"/>
    </row>
    <row r="14" ht="33" customHeight="1" spans="1:3">
      <c r="A14" s="46"/>
      <c r="B14" s="47"/>
      <c r="C14" s="43"/>
    </row>
    <row r="15" ht="33" customHeight="1" spans="1:3">
      <c r="A15" s="41"/>
      <c r="B15" s="47"/>
      <c r="C15" s="43"/>
    </row>
    <row r="16" ht="33" customHeight="1" spans="1:3">
      <c r="A16" s="41"/>
      <c r="B16" s="47"/>
      <c r="C16" s="43"/>
    </row>
    <row r="17" ht="33" customHeight="1" spans="1:3">
      <c r="A17" s="41"/>
      <c r="B17" s="47"/>
      <c r="C17" s="43"/>
    </row>
    <row r="18" ht="33" customHeight="1" spans="1:3">
      <c r="A18" s="41"/>
      <c r="B18" s="47"/>
      <c r="C18" s="43"/>
    </row>
    <row r="19" ht="33" customHeight="1" spans="1:3">
      <c r="A19" s="41"/>
      <c r="B19" s="47"/>
      <c r="C19" s="43"/>
    </row>
    <row r="20" ht="33" customHeight="1" spans="1:3">
      <c r="A20" s="41"/>
      <c r="B20" s="47"/>
      <c r="C20" s="43"/>
    </row>
    <row r="21" ht="33" customHeight="1" spans="1:3">
      <c r="A21" s="41"/>
      <c r="B21" s="47"/>
      <c r="C21" s="43"/>
    </row>
    <row r="22" customHeight="1" spans="1:3">
      <c r="A22" s="48"/>
      <c r="B22" s="48"/>
      <c r="C22" s="48"/>
    </row>
    <row r="23" customHeight="1" spans="1:3">
      <c r="A23" s="48"/>
      <c r="B23" s="48"/>
      <c r="C23" s="48"/>
    </row>
    <row r="24" customHeight="1" spans="1:3">
      <c r="A24" s="48"/>
      <c r="B24" s="48"/>
      <c r="C24" s="48"/>
    </row>
    <row r="25" customHeight="1" spans="2:3">
      <c r="B25" s="48"/>
      <c r="C25" s="48"/>
    </row>
    <row r="26" customHeight="1" spans="2:3">
      <c r="B26" s="48"/>
      <c r="C26" s="48"/>
    </row>
  </sheetData>
  <mergeCells count="2">
    <mergeCell ref="A1:C1"/>
    <mergeCell ref="A2:B2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M28"/>
  <sheetViews>
    <sheetView topLeftCell="A19" workbookViewId="0">
      <selection activeCell="A5" sqref="$A5:$XFD28"/>
    </sheetView>
  </sheetViews>
  <sheetFormatPr defaultColWidth="12" defaultRowHeight="22.5" customHeight="1"/>
  <cols>
    <col min="1" max="1" width="5.5" style="3" customWidth="1"/>
    <col min="2" max="2" width="19.1222222222222" style="2" customWidth="1"/>
    <col min="3" max="3" width="13.6222222222222" style="2" customWidth="1"/>
    <col min="4" max="4" width="6" style="2" customWidth="1"/>
    <col min="5" max="5" width="7.62222222222222" style="2" customWidth="1"/>
    <col min="6" max="6" width="34.6222222222222" style="2" customWidth="1"/>
    <col min="7" max="7" width="13.3777777777778" style="3" customWidth="1"/>
    <col min="8" max="8" width="12.1222222222222" style="2" customWidth="1"/>
    <col min="9" max="9" width="11.8777777777778" style="2" customWidth="1"/>
    <col min="10" max="11" width="12.1222222222222" style="2" customWidth="1"/>
    <col min="12" max="12" width="11" style="4" customWidth="1"/>
    <col min="13" max="13" width="10.8777777777778" style="2" customWidth="1"/>
    <col min="14" max="16384" width="12" style="3"/>
  </cols>
  <sheetData>
    <row r="1" ht="33" customHeight="1" spans="1:13">
      <c r="A1" s="5" t="s">
        <v>300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5.05" customHeight="1" spans="1:13">
      <c r="A2" s="6" t="str">
        <f>(部门基本情况表!A2)</f>
        <v>编报单位：万荣县公安局</v>
      </c>
      <c r="B2" s="6"/>
      <c r="C2" s="6"/>
      <c r="D2" s="6"/>
      <c r="E2" s="6"/>
      <c r="F2" s="6"/>
      <c r="G2" s="7"/>
      <c r="H2" s="7"/>
      <c r="I2" s="7"/>
      <c r="J2" s="7"/>
      <c r="K2" s="7"/>
      <c r="L2" s="29" t="s">
        <v>301</v>
      </c>
      <c r="M2" s="29"/>
    </row>
    <row r="3" s="1" customFormat="1" ht="27" customHeight="1" spans="1:13">
      <c r="A3" s="8" t="s">
        <v>302</v>
      </c>
      <c r="B3" s="9" t="s">
        <v>303</v>
      </c>
      <c r="C3" s="9" t="s">
        <v>304</v>
      </c>
      <c r="D3" s="9" t="s">
        <v>305</v>
      </c>
      <c r="E3" s="9" t="s">
        <v>306</v>
      </c>
      <c r="F3" s="9" t="s">
        <v>307</v>
      </c>
      <c r="G3" s="10" t="s">
        <v>308</v>
      </c>
      <c r="H3" s="11"/>
      <c r="I3" s="11"/>
      <c r="J3" s="11"/>
      <c r="K3" s="11"/>
      <c r="L3" s="30"/>
      <c r="M3" s="9" t="s">
        <v>276</v>
      </c>
    </row>
    <row r="4" s="1" customFormat="1" ht="27" customHeight="1" spans="1:13">
      <c r="A4" s="12"/>
      <c r="B4" s="13"/>
      <c r="C4" s="14"/>
      <c r="D4" s="13"/>
      <c r="E4" s="13"/>
      <c r="F4" s="15"/>
      <c r="G4" s="16" t="s">
        <v>309</v>
      </c>
      <c r="H4" s="17" t="s">
        <v>310</v>
      </c>
      <c r="I4" s="17" t="s">
        <v>311</v>
      </c>
      <c r="J4" s="17" t="s">
        <v>312</v>
      </c>
      <c r="K4" s="17" t="s">
        <v>313</v>
      </c>
      <c r="L4" s="31" t="s">
        <v>314</v>
      </c>
      <c r="M4" s="13"/>
    </row>
    <row r="5" s="2" customFormat="1" ht="32" customHeight="1" spans="1:13">
      <c r="A5" s="18">
        <v>1</v>
      </c>
      <c r="B5" s="19" t="s">
        <v>315</v>
      </c>
      <c r="C5" s="19" t="s">
        <v>316</v>
      </c>
      <c r="D5" s="19" t="s">
        <v>317</v>
      </c>
      <c r="E5" s="19">
        <v>5</v>
      </c>
      <c r="F5" s="19" t="s">
        <v>318</v>
      </c>
      <c r="G5" s="20">
        <f t="shared" ref="G5:G8" si="0">SUM(H5:L5)</f>
        <v>150</v>
      </c>
      <c r="H5" s="20">
        <v>150</v>
      </c>
      <c r="I5" s="32"/>
      <c r="J5" s="20"/>
      <c r="K5" s="20"/>
      <c r="L5" s="20"/>
      <c r="M5" s="18" t="s">
        <v>319</v>
      </c>
    </row>
    <row r="6" s="2" customFormat="1" ht="32" customHeight="1" spans="1:13">
      <c r="A6" s="18">
        <v>2</v>
      </c>
      <c r="B6" s="19" t="s">
        <v>320</v>
      </c>
      <c r="C6" s="19" t="s">
        <v>321</v>
      </c>
      <c r="D6" s="19" t="s">
        <v>322</v>
      </c>
      <c r="E6" s="19">
        <v>1</v>
      </c>
      <c r="F6" s="19" t="s">
        <v>323</v>
      </c>
      <c r="G6" s="21">
        <f t="shared" si="0"/>
        <v>0.7</v>
      </c>
      <c r="H6" s="20">
        <v>0.7</v>
      </c>
      <c r="I6" s="32"/>
      <c r="J6" s="21"/>
      <c r="K6" s="21"/>
      <c r="L6" s="21"/>
      <c r="M6" s="8"/>
    </row>
    <row r="7" s="2" customFormat="1" ht="32" customHeight="1" spans="1:13">
      <c r="A7" s="22">
        <v>2</v>
      </c>
      <c r="B7" s="22" t="s">
        <v>324</v>
      </c>
      <c r="C7" s="22" t="s">
        <v>325</v>
      </c>
      <c r="D7" s="22" t="s">
        <v>326</v>
      </c>
      <c r="E7" s="22">
        <v>1</v>
      </c>
      <c r="F7" s="22" t="s">
        <v>327</v>
      </c>
      <c r="G7" s="20">
        <f t="shared" si="0"/>
        <v>7.6</v>
      </c>
      <c r="H7" s="23">
        <v>7.6</v>
      </c>
      <c r="I7" s="20"/>
      <c r="J7" s="20"/>
      <c r="K7" s="20"/>
      <c r="L7" s="20"/>
      <c r="M7" s="18"/>
    </row>
    <row r="8" s="2" customFormat="1" ht="32" customHeight="1" spans="1:13">
      <c r="A8" s="22">
        <v>3</v>
      </c>
      <c r="B8" s="22" t="s">
        <v>328</v>
      </c>
      <c r="C8" s="22" t="s">
        <v>329</v>
      </c>
      <c r="D8" s="22" t="s">
        <v>317</v>
      </c>
      <c r="E8" s="22">
        <v>2</v>
      </c>
      <c r="F8" s="22" t="s">
        <v>330</v>
      </c>
      <c r="G8" s="20">
        <f t="shared" si="0"/>
        <v>5.16</v>
      </c>
      <c r="H8" s="23">
        <v>5.16</v>
      </c>
      <c r="I8" s="20"/>
      <c r="J8" s="20"/>
      <c r="K8" s="20"/>
      <c r="L8" s="20"/>
      <c r="M8" s="18"/>
    </row>
    <row r="9" s="2" customFormat="1" ht="32" customHeight="1" spans="1:13">
      <c r="A9" s="18">
        <v>3</v>
      </c>
      <c r="B9" s="19" t="s">
        <v>331</v>
      </c>
      <c r="C9" s="19" t="s">
        <v>332</v>
      </c>
      <c r="D9" s="19" t="s">
        <v>326</v>
      </c>
      <c r="E9" s="19">
        <v>1</v>
      </c>
      <c r="F9" s="19" t="s">
        <v>333</v>
      </c>
      <c r="G9" s="21">
        <f t="shared" ref="G9:G27" si="1">SUM(H9:L9)</f>
        <v>30</v>
      </c>
      <c r="H9" s="20">
        <v>30</v>
      </c>
      <c r="I9" s="32"/>
      <c r="J9" s="21"/>
      <c r="K9" s="21"/>
      <c r="L9" s="21"/>
      <c r="M9" s="8"/>
    </row>
    <row r="10" s="2" customFormat="1" ht="32" customHeight="1" spans="1:13">
      <c r="A10" s="18">
        <v>4</v>
      </c>
      <c r="B10" s="19" t="s">
        <v>334</v>
      </c>
      <c r="C10" s="19" t="s">
        <v>335</v>
      </c>
      <c r="D10" s="19" t="s">
        <v>336</v>
      </c>
      <c r="E10" s="19">
        <v>50</v>
      </c>
      <c r="F10" s="19" t="s">
        <v>337</v>
      </c>
      <c r="G10" s="21">
        <f t="shared" si="1"/>
        <v>30</v>
      </c>
      <c r="H10" s="20">
        <v>30</v>
      </c>
      <c r="I10" s="32"/>
      <c r="J10" s="21"/>
      <c r="K10" s="21"/>
      <c r="L10" s="21"/>
      <c r="M10" s="8"/>
    </row>
    <row r="11" s="2" customFormat="1" ht="32" customHeight="1" spans="1:13">
      <c r="A11" s="18">
        <v>5</v>
      </c>
      <c r="B11" s="19" t="s">
        <v>338</v>
      </c>
      <c r="C11" s="19" t="s">
        <v>339</v>
      </c>
      <c r="D11" s="19" t="s">
        <v>340</v>
      </c>
      <c r="E11" s="19">
        <v>20</v>
      </c>
      <c r="F11" s="19" t="s">
        <v>341</v>
      </c>
      <c r="G11" s="21">
        <f t="shared" si="1"/>
        <v>10</v>
      </c>
      <c r="H11" s="20">
        <v>10</v>
      </c>
      <c r="I11" s="32"/>
      <c r="J11" s="21"/>
      <c r="K11" s="21"/>
      <c r="L11" s="21"/>
      <c r="M11" s="8"/>
    </row>
    <row r="12" s="2" customFormat="1" ht="32" customHeight="1" spans="1:13">
      <c r="A12" s="18">
        <v>6</v>
      </c>
      <c r="B12" s="19" t="s">
        <v>342</v>
      </c>
      <c r="C12" s="19" t="s">
        <v>343</v>
      </c>
      <c r="D12" s="19" t="s">
        <v>340</v>
      </c>
      <c r="E12" s="19">
        <v>10</v>
      </c>
      <c r="F12" s="19" t="s">
        <v>344</v>
      </c>
      <c r="G12" s="21">
        <f t="shared" si="1"/>
        <v>7</v>
      </c>
      <c r="H12" s="20">
        <v>7</v>
      </c>
      <c r="I12" s="32"/>
      <c r="J12" s="21"/>
      <c r="K12" s="21"/>
      <c r="L12" s="21"/>
      <c r="M12" s="8"/>
    </row>
    <row r="13" s="2" customFormat="1" ht="32" customHeight="1" spans="1:13">
      <c r="A13" s="18">
        <v>7</v>
      </c>
      <c r="B13" s="19" t="s">
        <v>345</v>
      </c>
      <c r="C13" s="19" t="s">
        <v>346</v>
      </c>
      <c r="D13" s="19" t="s">
        <v>340</v>
      </c>
      <c r="E13" s="19">
        <v>2</v>
      </c>
      <c r="F13" s="19" t="s">
        <v>347</v>
      </c>
      <c r="G13" s="21">
        <f t="shared" si="1"/>
        <v>4</v>
      </c>
      <c r="H13" s="20">
        <v>4</v>
      </c>
      <c r="I13" s="32"/>
      <c r="J13" s="21"/>
      <c r="K13" s="21"/>
      <c r="L13" s="21"/>
      <c r="M13" s="8"/>
    </row>
    <row r="14" s="2" customFormat="1" ht="32" customHeight="1" spans="1:13">
      <c r="A14" s="18">
        <v>8</v>
      </c>
      <c r="B14" s="19" t="s">
        <v>348</v>
      </c>
      <c r="C14" s="19" t="s">
        <v>349</v>
      </c>
      <c r="D14" s="19" t="s">
        <v>340</v>
      </c>
      <c r="E14" s="19">
        <v>15</v>
      </c>
      <c r="F14" s="19" t="s">
        <v>350</v>
      </c>
      <c r="G14" s="21">
        <f t="shared" si="1"/>
        <v>4</v>
      </c>
      <c r="H14" s="20">
        <v>4</v>
      </c>
      <c r="I14" s="32"/>
      <c r="J14" s="21"/>
      <c r="K14" s="21"/>
      <c r="L14" s="21"/>
      <c r="M14" s="8"/>
    </row>
    <row r="15" s="2" customFormat="1" ht="32" customHeight="1" spans="1:13">
      <c r="A15" s="18">
        <v>9</v>
      </c>
      <c r="B15" s="24" t="s">
        <v>351</v>
      </c>
      <c r="C15" s="22" t="s">
        <v>329</v>
      </c>
      <c r="D15" s="22" t="s">
        <v>317</v>
      </c>
      <c r="E15" s="22">
        <v>5</v>
      </c>
      <c r="F15" s="22" t="s">
        <v>351</v>
      </c>
      <c r="G15" s="23">
        <f t="shared" si="1"/>
        <v>2.8</v>
      </c>
      <c r="H15" s="23">
        <v>2.8</v>
      </c>
      <c r="I15" s="33"/>
      <c r="J15" s="33"/>
      <c r="K15" s="33"/>
      <c r="L15" s="33"/>
      <c r="M15" s="18" t="s">
        <v>352</v>
      </c>
    </row>
    <row r="16" s="2" customFormat="1" ht="32" customHeight="1" spans="1:13">
      <c r="A16" s="18">
        <v>10</v>
      </c>
      <c r="B16" s="24" t="s">
        <v>324</v>
      </c>
      <c r="C16" s="22" t="s">
        <v>325</v>
      </c>
      <c r="D16" s="22" t="s">
        <v>326</v>
      </c>
      <c r="E16" s="22">
        <v>1</v>
      </c>
      <c r="F16" s="22" t="s">
        <v>324</v>
      </c>
      <c r="G16" s="23">
        <f t="shared" si="1"/>
        <v>8</v>
      </c>
      <c r="H16" s="23">
        <v>8</v>
      </c>
      <c r="I16" s="33"/>
      <c r="J16" s="33"/>
      <c r="K16" s="33"/>
      <c r="L16" s="33"/>
      <c r="M16" s="34"/>
    </row>
    <row r="17" s="2" customFormat="1" ht="32" customHeight="1" spans="1:13">
      <c r="A17" s="18">
        <v>11</v>
      </c>
      <c r="B17" s="24" t="s">
        <v>320</v>
      </c>
      <c r="C17" s="22" t="s">
        <v>321</v>
      </c>
      <c r="D17" s="22" t="s">
        <v>322</v>
      </c>
      <c r="E17" s="22">
        <v>29</v>
      </c>
      <c r="F17" s="22" t="s">
        <v>353</v>
      </c>
      <c r="G17" s="23">
        <f t="shared" si="1"/>
        <v>2.7</v>
      </c>
      <c r="H17" s="23">
        <v>2.7</v>
      </c>
      <c r="I17" s="33"/>
      <c r="J17" s="33"/>
      <c r="K17" s="33"/>
      <c r="L17" s="33"/>
      <c r="M17" s="34"/>
    </row>
    <row r="18" s="2" customFormat="1" ht="32" customHeight="1" spans="1:13">
      <c r="A18" s="18">
        <v>12</v>
      </c>
      <c r="B18" s="24" t="s">
        <v>331</v>
      </c>
      <c r="C18" s="22" t="s">
        <v>332</v>
      </c>
      <c r="D18" s="22" t="s">
        <v>326</v>
      </c>
      <c r="E18" s="22">
        <v>1</v>
      </c>
      <c r="F18" s="22" t="s">
        <v>354</v>
      </c>
      <c r="G18" s="23">
        <f t="shared" si="1"/>
        <v>2</v>
      </c>
      <c r="H18" s="23">
        <v>2</v>
      </c>
      <c r="I18" s="33"/>
      <c r="J18" s="33"/>
      <c r="K18" s="33"/>
      <c r="L18" s="33"/>
      <c r="M18" s="34"/>
    </row>
    <row r="19" s="2" customFormat="1" ht="32" customHeight="1" spans="1:13">
      <c r="A19" s="18">
        <v>13</v>
      </c>
      <c r="B19" s="24" t="s">
        <v>355</v>
      </c>
      <c r="C19" s="22" t="s">
        <v>356</v>
      </c>
      <c r="D19" s="22" t="s">
        <v>357</v>
      </c>
      <c r="E19" s="22">
        <v>220</v>
      </c>
      <c r="F19" s="22" t="s">
        <v>358</v>
      </c>
      <c r="G19" s="23">
        <f t="shared" si="1"/>
        <v>3.3</v>
      </c>
      <c r="H19" s="23">
        <v>3.3</v>
      </c>
      <c r="I19" s="33"/>
      <c r="J19" s="33"/>
      <c r="K19" s="33"/>
      <c r="L19" s="33"/>
      <c r="M19" s="34"/>
    </row>
    <row r="20" s="3" customFormat="1" ht="32" customHeight="1" spans="1:13">
      <c r="A20" s="18">
        <v>14</v>
      </c>
      <c r="B20" s="24" t="s">
        <v>359</v>
      </c>
      <c r="C20" s="22" t="s">
        <v>360</v>
      </c>
      <c r="D20" s="22" t="s">
        <v>361</v>
      </c>
      <c r="E20" s="22">
        <v>1</v>
      </c>
      <c r="F20" s="22" t="s">
        <v>359</v>
      </c>
      <c r="G20" s="23">
        <f t="shared" si="1"/>
        <v>9</v>
      </c>
      <c r="H20" s="23">
        <v>9</v>
      </c>
      <c r="I20" s="33"/>
      <c r="J20" s="33"/>
      <c r="K20" s="33"/>
      <c r="L20" s="33"/>
      <c r="M20" s="34"/>
    </row>
    <row r="21" s="2" customFormat="1" ht="32" customHeight="1" spans="1:13">
      <c r="A21" s="18">
        <v>15</v>
      </c>
      <c r="B21" s="24" t="s">
        <v>338</v>
      </c>
      <c r="C21" s="22" t="s">
        <v>339</v>
      </c>
      <c r="D21" s="22" t="s">
        <v>340</v>
      </c>
      <c r="E21" s="22">
        <v>5</v>
      </c>
      <c r="F21" s="22" t="s">
        <v>362</v>
      </c>
      <c r="G21" s="23">
        <f t="shared" si="1"/>
        <v>1.5</v>
      </c>
      <c r="H21" s="23">
        <v>1.5</v>
      </c>
      <c r="I21" s="33"/>
      <c r="J21" s="33"/>
      <c r="K21" s="33"/>
      <c r="L21" s="33"/>
      <c r="M21" s="34"/>
    </row>
    <row r="22" s="2" customFormat="1" ht="32" customHeight="1" spans="1:13">
      <c r="A22" s="18">
        <v>16</v>
      </c>
      <c r="B22" s="24" t="s">
        <v>342</v>
      </c>
      <c r="C22" s="22" t="s">
        <v>343</v>
      </c>
      <c r="D22" s="22" t="s">
        <v>340</v>
      </c>
      <c r="E22" s="22">
        <v>2</v>
      </c>
      <c r="F22" s="22" t="s">
        <v>363</v>
      </c>
      <c r="G22" s="23">
        <f t="shared" si="1"/>
        <v>1.2</v>
      </c>
      <c r="H22" s="23">
        <v>1.2</v>
      </c>
      <c r="I22" s="33"/>
      <c r="J22" s="33"/>
      <c r="K22" s="33"/>
      <c r="L22" s="33"/>
      <c r="M22" s="34"/>
    </row>
    <row r="23" s="2" customFormat="1" ht="32" customHeight="1" spans="1:13">
      <c r="A23" s="18">
        <v>17</v>
      </c>
      <c r="B23" s="24" t="s">
        <v>364</v>
      </c>
      <c r="C23" s="22" t="s">
        <v>365</v>
      </c>
      <c r="D23" s="22" t="s">
        <v>340</v>
      </c>
      <c r="E23" s="22">
        <v>5</v>
      </c>
      <c r="F23" s="22" t="s">
        <v>366</v>
      </c>
      <c r="G23" s="23">
        <f t="shared" si="1"/>
        <v>0.6</v>
      </c>
      <c r="H23" s="23">
        <v>0.6</v>
      </c>
      <c r="I23" s="33"/>
      <c r="J23" s="33"/>
      <c r="K23" s="33"/>
      <c r="L23" s="33"/>
      <c r="M23" s="34"/>
    </row>
    <row r="24" s="2" customFormat="1" ht="32" customHeight="1" spans="1:13">
      <c r="A24" s="18">
        <v>18</v>
      </c>
      <c r="B24" s="24" t="s">
        <v>367</v>
      </c>
      <c r="C24" s="22" t="s">
        <v>368</v>
      </c>
      <c r="D24" s="22" t="s">
        <v>336</v>
      </c>
      <c r="E24" s="22">
        <v>10</v>
      </c>
      <c r="F24" s="22" t="s">
        <v>369</v>
      </c>
      <c r="G24" s="23">
        <f t="shared" si="1"/>
        <v>0.78</v>
      </c>
      <c r="H24" s="23">
        <v>0.78</v>
      </c>
      <c r="I24" s="33"/>
      <c r="J24" s="33"/>
      <c r="K24" s="33"/>
      <c r="L24" s="33"/>
      <c r="M24" s="22"/>
    </row>
    <row r="25" s="2" customFormat="1" ht="32" customHeight="1" spans="1:13">
      <c r="A25" s="18">
        <v>19</v>
      </c>
      <c r="B25" s="24" t="s">
        <v>370</v>
      </c>
      <c r="C25" s="22" t="s">
        <v>371</v>
      </c>
      <c r="D25" s="22" t="s">
        <v>372</v>
      </c>
      <c r="E25" s="22">
        <v>10</v>
      </c>
      <c r="F25" s="22" t="s">
        <v>373</v>
      </c>
      <c r="G25" s="23">
        <f t="shared" si="1"/>
        <v>0.35</v>
      </c>
      <c r="H25" s="23">
        <v>0.35</v>
      </c>
      <c r="I25" s="33"/>
      <c r="J25" s="33"/>
      <c r="K25" s="33"/>
      <c r="L25" s="33"/>
      <c r="M25" s="34"/>
    </row>
    <row r="26" s="3" customFormat="1" ht="32" customHeight="1" spans="1:13">
      <c r="A26" s="18">
        <v>20</v>
      </c>
      <c r="B26" s="24" t="s">
        <v>374</v>
      </c>
      <c r="C26" s="22" t="s">
        <v>375</v>
      </c>
      <c r="D26" s="22" t="s">
        <v>376</v>
      </c>
      <c r="E26" s="22">
        <v>10</v>
      </c>
      <c r="F26" s="22" t="s">
        <v>377</v>
      </c>
      <c r="G26" s="23">
        <f t="shared" si="1"/>
        <v>0.6</v>
      </c>
      <c r="H26" s="23">
        <v>0.6</v>
      </c>
      <c r="I26" s="33"/>
      <c r="J26" s="33"/>
      <c r="K26" s="33"/>
      <c r="L26" s="33"/>
      <c r="M26" s="34"/>
    </row>
    <row r="27" s="3" customFormat="1" ht="32" customHeight="1" spans="1:13">
      <c r="A27" s="18">
        <v>21</v>
      </c>
      <c r="B27" s="24" t="s">
        <v>348</v>
      </c>
      <c r="C27" s="22" t="s">
        <v>349</v>
      </c>
      <c r="D27" s="22" t="s">
        <v>340</v>
      </c>
      <c r="E27" s="22" t="s">
        <v>378</v>
      </c>
      <c r="F27" s="22" t="s">
        <v>379</v>
      </c>
      <c r="G27" s="23">
        <f t="shared" si="1"/>
        <v>1.05</v>
      </c>
      <c r="H27" s="23">
        <v>1.05</v>
      </c>
      <c r="I27" s="33"/>
      <c r="J27" s="33"/>
      <c r="K27" s="33"/>
      <c r="L27" s="33"/>
      <c r="M27" s="34"/>
    </row>
    <row r="28" s="2" customFormat="1" ht="32" customHeight="1" spans="1:13">
      <c r="A28" s="25" t="s">
        <v>380</v>
      </c>
      <c r="B28" s="26"/>
      <c r="C28" s="26"/>
      <c r="D28" s="26"/>
      <c r="E28" s="26"/>
      <c r="F28" s="27"/>
      <c r="G28" s="28">
        <f>SUM(G5:G27)</f>
        <v>282.34</v>
      </c>
      <c r="H28" s="20">
        <f>SUM(H5:H27)</f>
        <v>282.34</v>
      </c>
      <c r="I28" s="32">
        <f t="shared" ref="I28:L28" si="2">SUM(I5:I14)</f>
        <v>0</v>
      </c>
      <c r="J28" s="20">
        <f t="shared" si="2"/>
        <v>0</v>
      </c>
      <c r="K28" s="20">
        <f t="shared" si="2"/>
        <v>0</v>
      </c>
      <c r="L28" s="20">
        <f t="shared" si="2"/>
        <v>0</v>
      </c>
      <c r="M28" s="35"/>
    </row>
  </sheetData>
  <mergeCells count="12">
    <mergeCell ref="A1:M1"/>
    <mergeCell ref="A2:F2"/>
    <mergeCell ref="L2:M2"/>
    <mergeCell ref="G3:L3"/>
    <mergeCell ref="A28:F28"/>
    <mergeCell ref="A3:A4"/>
    <mergeCell ref="B3:B4"/>
    <mergeCell ref="C3:C4"/>
    <mergeCell ref="D3:D4"/>
    <mergeCell ref="E3:E4"/>
    <mergeCell ref="F3:F4"/>
    <mergeCell ref="M3:M4"/>
  </mergeCells>
  <conditionalFormatting sqref="G28:L28 G5:L14">
    <cfRule type="cellIs" dxfId="0" priority="1" stopIfTrue="1" operator="equal">
      <formula>0</formula>
    </cfRule>
  </conditionalFormatting>
  <conditionalFormatting sqref="G15:L27">
    <cfRule type="cellIs" dxfId="0" priority="2" stopIfTrue="1" operator="equal">
      <formula>0</formula>
    </cfRule>
  </conditionalFormatting>
  <printOptions horizontalCentered="1" verticalCentered="1"/>
  <pageMargins left="0.94375" right="1.02291666666667" top="0.904166666666667" bottom="0.904166666666667" header="0.313888888888889" footer="0.313888888888889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35"/>
  <sheetViews>
    <sheetView showGridLines="0" showZeros="0" topLeftCell="A16" workbookViewId="0">
      <selection activeCell="D8" sqref="D8:D15"/>
    </sheetView>
  </sheetViews>
  <sheetFormatPr defaultColWidth="9.12222222222222" defaultRowHeight="12.75" customHeight="1"/>
  <cols>
    <col min="1" max="1" width="37.5" customWidth="1"/>
    <col min="2" max="2" width="15.3777777777778" customWidth="1"/>
    <col min="3" max="3" width="31.3777777777778" customWidth="1"/>
    <col min="4" max="4" width="16" customWidth="1"/>
  </cols>
  <sheetData>
    <row r="1" ht="30" customHeight="1" spans="1:4">
      <c r="A1" s="49" t="s">
        <v>24</v>
      </c>
      <c r="B1" s="49"/>
      <c r="C1" s="49"/>
      <c r="D1" s="49"/>
    </row>
    <row r="2" ht="22.05" customHeight="1" spans="1:4">
      <c r="A2" s="69" t="str">
        <f>(部门基本情况表!A2)</f>
        <v>编报单位：万荣县公安局</v>
      </c>
      <c r="B2" s="69"/>
      <c r="C2" s="174"/>
      <c r="D2" s="169" t="s">
        <v>25</v>
      </c>
    </row>
    <row r="3" ht="27" customHeight="1" spans="1:4">
      <c r="A3" s="148" t="s">
        <v>26</v>
      </c>
      <c r="B3" s="175"/>
      <c r="C3" s="176" t="s">
        <v>27</v>
      </c>
      <c r="D3" s="177"/>
    </row>
    <row r="4" ht="27" customHeight="1" spans="1:4">
      <c r="A4" s="51" t="s">
        <v>28</v>
      </c>
      <c r="B4" s="178" t="s">
        <v>29</v>
      </c>
      <c r="C4" s="179" t="s">
        <v>28</v>
      </c>
      <c r="D4" s="180" t="s">
        <v>29</v>
      </c>
    </row>
    <row r="5" ht="20.25" customHeight="1" spans="1:6">
      <c r="A5" s="181" t="s">
        <v>30</v>
      </c>
      <c r="B5" s="155">
        <f>SUM(B6:B7)</f>
        <v>83434698</v>
      </c>
      <c r="C5" s="154" t="s">
        <v>31</v>
      </c>
      <c r="D5" s="153"/>
      <c r="E5" s="182"/>
      <c r="F5" s="48"/>
    </row>
    <row r="6" ht="20.25" customHeight="1" spans="1:7">
      <c r="A6" s="183" t="s">
        <v>32</v>
      </c>
      <c r="B6" s="160">
        <f>SUM('部门预算收入总表（二）'!D5)</f>
        <v>83434698</v>
      </c>
      <c r="C6" s="184" t="s">
        <v>33</v>
      </c>
      <c r="D6" s="155"/>
      <c r="F6" s="48"/>
      <c r="G6" s="48"/>
    </row>
    <row r="7" ht="20.25" customHeight="1" spans="1:6">
      <c r="A7" s="152" t="s">
        <v>34</v>
      </c>
      <c r="B7" s="160">
        <f>SUM('部门预算收入总表（二）'!E5)</f>
        <v>0</v>
      </c>
      <c r="C7" s="154" t="s">
        <v>35</v>
      </c>
      <c r="D7" s="185"/>
      <c r="E7" s="48"/>
      <c r="F7" s="48"/>
    </row>
    <row r="8" ht="20.25" customHeight="1" spans="1:6">
      <c r="A8" s="183" t="s">
        <v>36</v>
      </c>
      <c r="B8" s="160">
        <f>SUM('部门预算收入总表（二）'!F5)</f>
        <v>0</v>
      </c>
      <c r="C8" s="154" t="s">
        <v>37</v>
      </c>
      <c r="D8" s="155">
        <v>73880849</v>
      </c>
      <c r="E8" s="48"/>
      <c r="F8" s="48"/>
    </row>
    <row r="9" ht="20.25" customHeight="1" spans="1:7">
      <c r="A9" s="183" t="s">
        <v>38</v>
      </c>
      <c r="B9" s="186"/>
      <c r="C9" s="154" t="s">
        <v>39</v>
      </c>
      <c r="D9" s="155"/>
      <c r="E9" s="48"/>
      <c r="F9" s="48"/>
      <c r="G9" s="48"/>
    </row>
    <row r="10" ht="20.25" customHeight="1" spans="1:7">
      <c r="A10" s="183" t="s">
        <v>40</v>
      </c>
      <c r="B10" s="186">
        <f>SUM('部门预算收入总表（二）'!G5)</f>
        <v>0</v>
      </c>
      <c r="C10" s="154" t="s">
        <v>41</v>
      </c>
      <c r="D10" s="155"/>
      <c r="E10" s="182"/>
      <c r="F10" s="48"/>
      <c r="G10" s="48"/>
    </row>
    <row r="11" ht="20.25" customHeight="1" spans="1:7">
      <c r="A11" s="79"/>
      <c r="B11" s="162"/>
      <c r="C11" s="45" t="s">
        <v>42</v>
      </c>
      <c r="D11" s="155"/>
      <c r="E11" s="48"/>
      <c r="F11" s="48"/>
      <c r="G11" s="48"/>
    </row>
    <row r="12" ht="20.25" customHeight="1" spans="1:6">
      <c r="A12" s="79"/>
      <c r="B12" s="162"/>
      <c r="C12" s="154" t="s">
        <v>43</v>
      </c>
      <c r="D12" s="159">
        <v>4913889</v>
      </c>
      <c r="E12" s="48"/>
      <c r="F12" s="48"/>
    </row>
    <row r="13" ht="20.25" customHeight="1" spans="1:7">
      <c r="A13" s="79"/>
      <c r="B13" s="162"/>
      <c r="C13" s="154" t="s">
        <v>44</v>
      </c>
      <c r="D13" s="155"/>
      <c r="E13" s="48"/>
      <c r="F13" s="48"/>
      <c r="G13" s="48"/>
    </row>
    <row r="14" ht="20.25" customHeight="1" spans="1:6">
      <c r="A14" s="79"/>
      <c r="B14" s="162"/>
      <c r="C14" s="45" t="s">
        <v>45</v>
      </c>
      <c r="D14" s="155">
        <v>2122873</v>
      </c>
      <c r="E14" s="48"/>
      <c r="F14" s="48"/>
    </row>
    <row r="15" ht="20.25" customHeight="1" spans="1:7">
      <c r="A15" s="79"/>
      <c r="B15" s="162"/>
      <c r="C15" s="154" t="s">
        <v>46</v>
      </c>
      <c r="D15" s="155"/>
      <c r="E15" s="48"/>
      <c r="F15" s="48"/>
      <c r="G15" s="48"/>
    </row>
    <row r="16" ht="20.25" customHeight="1" spans="1:6">
      <c r="A16" s="79"/>
      <c r="B16" s="162"/>
      <c r="C16" s="154" t="s">
        <v>47</v>
      </c>
      <c r="D16" s="155"/>
      <c r="E16" s="48"/>
      <c r="F16" s="48"/>
    </row>
    <row r="17" ht="20.25" customHeight="1" spans="1:5">
      <c r="A17" s="79"/>
      <c r="B17" s="162"/>
      <c r="C17" s="154" t="s">
        <v>48</v>
      </c>
      <c r="D17" s="155"/>
      <c r="E17" s="48"/>
    </row>
    <row r="18" ht="20.25" customHeight="1" spans="1:8">
      <c r="A18" s="79"/>
      <c r="B18" s="162"/>
      <c r="C18" s="154" t="s">
        <v>49</v>
      </c>
      <c r="D18" s="155"/>
      <c r="E18" s="48"/>
      <c r="F18" s="48"/>
      <c r="G18" s="48"/>
      <c r="H18" s="48"/>
    </row>
    <row r="19" ht="20.25" customHeight="1" spans="1:8">
      <c r="A19" s="79"/>
      <c r="B19" s="162"/>
      <c r="C19" s="154" t="s">
        <v>50</v>
      </c>
      <c r="D19" s="155"/>
      <c r="E19" s="48"/>
      <c r="F19" s="48"/>
      <c r="G19" s="48"/>
      <c r="H19" s="48"/>
    </row>
    <row r="20" ht="20.25" customHeight="1" spans="1:6">
      <c r="A20" s="79"/>
      <c r="B20" s="162"/>
      <c r="C20" s="154" t="s">
        <v>51</v>
      </c>
      <c r="D20" s="155"/>
      <c r="E20" s="48"/>
      <c r="F20" s="48"/>
    </row>
    <row r="21" ht="20.25" customHeight="1" spans="1:4">
      <c r="A21" s="79"/>
      <c r="B21" s="162"/>
      <c r="C21" s="154" t="s">
        <v>52</v>
      </c>
      <c r="D21" s="155"/>
    </row>
    <row r="22" ht="20.25" customHeight="1" spans="1:5">
      <c r="A22" s="79"/>
      <c r="B22" s="162"/>
      <c r="C22" s="154" t="s">
        <v>53</v>
      </c>
      <c r="D22" s="155"/>
      <c r="E22" s="48"/>
    </row>
    <row r="23" ht="20.25" customHeight="1" spans="1:6">
      <c r="A23" s="79"/>
      <c r="B23" s="162"/>
      <c r="C23" s="45" t="s">
        <v>54</v>
      </c>
      <c r="D23" s="155"/>
      <c r="E23" s="48"/>
      <c r="F23" s="48"/>
    </row>
    <row r="24" ht="20.25" customHeight="1" spans="1:7">
      <c r="A24" s="79"/>
      <c r="B24" s="162"/>
      <c r="C24" s="154" t="s">
        <v>55</v>
      </c>
      <c r="D24" s="155">
        <v>2517087</v>
      </c>
      <c r="E24" s="48"/>
      <c r="F24" s="48"/>
      <c r="G24" s="48"/>
    </row>
    <row r="25" ht="20.25" customHeight="1" spans="1:7">
      <c r="A25" s="79"/>
      <c r="B25" s="162"/>
      <c r="C25" s="154" t="s">
        <v>56</v>
      </c>
      <c r="D25" s="155"/>
      <c r="E25" s="48"/>
      <c r="F25" s="48"/>
      <c r="G25" s="48"/>
    </row>
    <row r="26" ht="20.25" customHeight="1" spans="1:7">
      <c r="A26" s="79"/>
      <c r="B26" s="162"/>
      <c r="C26" s="163" t="s">
        <v>57</v>
      </c>
      <c r="D26" s="155"/>
      <c r="E26" s="48"/>
      <c r="F26" s="48"/>
      <c r="G26" s="48"/>
    </row>
    <row r="27" ht="20.25" customHeight="1" spans="1:7">
      <c r="A27" s="79"/>
      <c r="B27" s="162"/>
      <c r="C27" s="154" t="s">
        <v>58</v>
      </c>
      <c r="D27" s="155"/>
      <c r="E27" s="48"/>
      <c r="F27" s="48"/>
      <c r="G27" s="48"/>
    </row>
    <row r="28" ht="20.25" customHeight="1" spans="1:7">
      <c r="A28" s="79"/>
      <c r="B28" s="161"/>
      <c r="C28" s="154" t="s">
        <v>59</v>
      </c>
      <c r="D28" s="155">
        <v>0</v>
      </c>
      <c r="E28" s="48"/>
      <c r="F28" s="48"/>
      <c r="G28" s="48"/>
    </row>
    <row r="29" ht="20.25" customHeight="1" spans="1:6">
      <c r="A29" s="79"/>
      <c r="B29" s="162"/>
      <c r="C29" s="154" t="s">
        <v>60</v>
      </c>
      <c r="D29" s="155">
        <v>0</v>
      </c>
      <c r="E29" s="48"/>
      <c r="F29" s="48"/>
    </row>
    <row r="30" ht="20.25" customHeight="1" spans="1:8">
      <c r="A30" s="79"/>
      <c r="B30" s="162"/>
      <c r="C30" s="154" t="s">
        <v>61</v>
      </c>
      <c r="D30" s="155">
        <v>0</v>
      </c>
      <c r="E30" s="48"/>
      <c r="F30" s="48"/>
      <c r="G30" s="48"/>
      <c r="H30" s="48"/>
    </row>
    <row r="31" ht="20.25" customHeight="1" spans="1:9">
      <c r="A31" s="79"/>
      <c r="B31" s="162"/>
      <c r="C31" s="163" t="s">
        <v>62</v>
      </c>
      <c r="D31" s="155">
        <v>0</v>
      </c>
      <c r="E31" s="48"/>
      <c r="F31" s="48"/>
      <c r="G31" s="48"/>
      <c r="H31" s="48"/>
      <c r="I31" s="48"/>
    </row>
    <row r="32" ht="20.25" customHeight="1" spans="1:7">
      <c r="A32" s="79"/>
      <c r="B32" s="187"/>
      <c r="C32" s="163" t="s">
        <v>63</v>
      </c>
      <c r="D32" s="155">
        <v>0</v>
      </c>
      <c r="E32" s="48"/>
      <c r="F32" s="48"/>
      <c r="G32" s="48"/>
    </row>
    <row r="33" ht="20.25" customHeight="1" spans="1:5">
      <c r="A33" s="16" t="s">
        <v>64</v>
      </c>
      <c r="B33" s="188">
        <f>SUM(B5+B8+B9+B10)</f>
        <v>83434698</v>
      </c>
      <c r="C33" s="40" t="s">
        <v>65</v>
      </c>
      <c r="D33" s="160">
        <f>SUM(D5:D32)</f>
        <v>83434698</v>
      </c>
      <c r="E33" s="48"/>
    </row>
    <row r="34" customHeight="1" spans="2:3">
      <c r="B34" s="48"/>
      <c r="C34" s="48"/>
    </row>
    <row r="35" customHeight="1" spans="2:2">
      <c r="B35" s="48"/>
    </row>
  </sheetData>
  <mergeCells count="2">
    <mergeCell ref="A1:D1"/>
    <mergeCell ref="A2:B2"/>
  </mergeCells>
  <printOptions horizontalCentered="1" verticalCentered="1"/>
  <pageMargins left="0.904166666666667" right="0.904166666666667" top="1.02291666666667" bottom="0.94375" header="0.275" footer="0.393055555555556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opLeftCell="A5" workbookViewId="0">
      <selection activeCell="D11" sqref="D11"/>
    </sheetView>
  </sheetViews>
  <sheetFormatPr defaultColWidth="9.12222222222222" defaultRowHeight="12.75" customHeight="1" outlineLevelCol="6"/>
  <cols>
    <col min="1" max="1" width="12.3777777777778" customWidth="1"/>
    <col min="2" max="2" width="17.3777777777778" customWidth="1"/>
    <col min="3" max="3" width="16.3777777777778" customWidth="1"/>
    <col min="4" max="5" width="14.5" customWidth="1"/>
    <col min="6" max="6" width="12.5" customWidth="1"/>
    <col min="7" max="7" width="12.6222222222222" customWidth="1"/>
  </cols>
  <sheetData>
    <row r="1" ht="34.95" customHeight="1" spans="1:7">
      <c r="A1" s="49" t="s">
        <v>66</v>
      </c>
      <c r="B1" s="49"/>
      <c r="C1" s="49"/>
      <c r="D1" s="49"/>
      <c r="E1" s="49"/>
      <c r="F1" s="49"/>
      <c r="G1" s="49"/>
    </row>
    <row r="2" ht="25.05" customHeight="1" spans="1:7">
      <c r="A2" s="69" t="str">
        <f>(部门基本情况表!A2)</f>
        <v>编报单位：万荣县公安局</v>
      </c>
      <c r="B2" s="69"/>
      <c r="C2" s="69"/>
      <c r="D2" s="69"/>
      <c r="E2" s="69"/>
      <c r="G2" s="169" t="s">
        <v>25</v>
      </c>
    </row>
    <row r="3" ht="33" customHeight="1" spans="1:7">
      <c r="A3" s="55" t="s">
        <v>67</v>
      </c>
      <c r="B3" s="56"/>
      <c r="C3" s="72" t="s">
        <v>68</v>
      </c>
      <c r="D3" s="46" t="s">
        <v>69</v>
      </c>
      <c r="E3" s="170"/>
      <c r="F3" s="72" t="s">
        <v>70</v>
      </c>
      <c r="G3" s="171" t="s">
        <v>71</v>
      </c>
    </row>
    <row r="4" ht="33" customHeight="1" spans="1:7">
      <c r="A4" s="40" t="s">
        <v>72</v>
      </c>
      <c r="B4" s="40" t="s">
        <v>73</v>
      </c>
      <c r="C4" s="72"/>
      <c r="D4" s="172" t="s">
        <v>74</v>
      </c>
      <c r="E4" s="81" t="s">
        <v>75</v>
      </c>
      <c r="F4" s="72"/>
      <c r="G4" s="82"/>
    </row>
    <row r="5" ht="33" customHeight="1" spans="1:7">
      <c r="A5" s="147"/>
      <c r="B5" s="146" t="s">
        <v>23</v>
      </c>
      <c r="C5" s="155">
        <f>SUM(D5:G5)</f>
        <v>83434698</v>
      </c>
      <c r="D5" s="155">
        <f>SUM('财政拨款预算收支总表（四）'!B7)</f>
        <v>83434698</v>
      </c>
      <c r="E5" s="155">
        <f>SUM('财政拨款预算收支总表（四）'!B8)</f>
        <v>0</v>
      </c>
      <c r="F5" s="155">
        <f>SUM('政府性基金预算收入表（九）'!C5)</f>
        <v>0</v>
      </c>
      <c r="G5" s="155">
        <f>SUM(G13:G21)</f>
        <v>0</v>
      </c>
    </row>
    <row r="6" ht="33.15" customHeight="1" spans="1:7">
      <c r="A6" s="168" t="s">
        <v>76</v>
      </c>
      <c r="B6" s="168" t="s">
        <v>77</v>
      </c>
      <c r="C6" s="155">
        <f t="shared" ref="C6:C16" si="0">SUM(D6:G6)</f>
        <v>41213649</v>
      </c>
      <c r="D6" s="157">
        <v>41213649</v>
      </c>
      <c r="E6" s="155"/>
      <c r="F6" s="155"/>
      <c r="G6" s="173"/>
    </row>
    <row r="7" ht="33.15" customHeight="1" spans="1:7">
      <c r="A7" s="168" t="s">
        <v>78</v>
      </c>
      <c r="B7" s="168" t="s">
        <v>79</v>
      </c>
      <c r="C7" s="155">
        <f t="shared" si="0"/>
        <v>3886456</v>
      </c>
      <c r="D7" s="155">
        <v>3886456</v>
      </c>
      <c r="E7" s="155"/>
      <c r="F7" s="155"/>
      <c r="G7" s="155"/>
    </row>
    <row r="8" ht="33.15" customHeight="1" spans="1:7">
      <c r="A8" s="168" t="s">
        <v>80</v>
      </c>
      <c r="B8" s="168" t="s">
        <v>81</v>
      </c>
      <c r="C8" s="155">
        <f t="shared" si="0"/>
        <v>790000</v>
      </c>
      <c r="D8" s="155">
        <v>790000</v>
      </c>
      <c r="E8" s="155"/>
      <c r="F8" s="155"/>
      <c r="G8" s="155"/>
    </row>
    <row r="9" ht="33.15" customHeight="1" spans="1:7">
      <c r="A9" s="168" t="s">
        <v>82</v>
      </c>
      <c r="B9" s="168" t="s">
        <v>83</v>
      </c>
      <c r="C9" s="155">
        <f t="shared" si="0"/>
        <v>60433</v>
      </c>
      <c r="D9" s="155">
        <v>60433</v>
      </c>
      <c r="E9" s="155"/>
      <c r="F9" s="155"/>
      <c r="G9" s="155"/>
    </row>
    <row r="10" ht="33.15" customHeight="1" spans="1:7">
      <c r="A10" s="168" t="s">
        <v>84</v>
      </c>
      <c r="B10" s="168" t="s">
        <v>85</v>
      </c>
      <c r="C10" s="155">
        <f t="shared" si="0"/>
        <v>1578873</v>
      </c>
      <c r="D10" s="155">
        <v>1578873</v>
      </c>
      <c r="E10" s="155"/>
      <c r="F10" s="155"/>
      <c r="G10" s="155"/>
    </row>
    <row r="11" ht="33.15" customHeight="1" spans="1:7">
      <c r="A11" s="168" t="s">
        <v>86</v>
      </c>
      <c r="B11" s="168" t="s">
        <v>87</v>
      </c>
      <c r="C11" s="155">
        <f t="shared" si="0"/>
        <v>2517087</v>
      </c>
      <c r="D11" s="155">
        <v>2517087</v>
      </c>
      <c r="E11" s="155"/>
      <c r="F11" s="155"/>
      <c r="G11" s="155"/>
    </row>
    <row r="12" ht="33.15" customHeight="1" spans="1:7">
      <c r="A12" s="168">
        <v>2080899</v>
      </c>
      <c r="B12" s="168" t="s">
        <v>88</v>
      </c>
      <c r="C12" s="155">
        <f t="shared" si="0"/>
        <v>177000</v>
      </c>
      <c r="D12" s="155">
        <v>177000</v>
      </c>
      <c r="E12" s="155"/>
      <c r="F12" s="155"/>
      <c r="G12" s="155"/>
    </row>
    <row r="13" ht="33.15" customHeight="1" spans="1:7">
      <c r="A13" s="168" t="s">
        <v>89</v>
      </c>
      <c r="B13" s="168" t="s">
        <v>90</v>
      </c>
      <c r="C13" s="155">
        <f t="shared" si="0"/>
        <v>12340000</v>
      </c>
      <c r="D13" s="155">
        <v>12340000</v>
      </c>
      <c r="E13" s="155"/>
      <c r="F13" s="155"/>
      <c r="G13" s="155"/>
    </row>
    <row r="14" ht="33.15" customHeight="1" spans="1:7">
      <c r="A14" s="168" t="s">
        <v>91</v>
      </c>
      <c r="B14" s="168" t="s">
        <v>92</v>
      </c>
      <c r="C14" s="155">
        <f t="shared" si="0"/>
        <v>11899300</v>
      </c>
      <c r="D14" s="155">
        <v>11899300</v>
      </c>
      <c r="E14" s="155"/>
      <c r="F14" s="155"/>
      <c r="G14" s="155"/>
    </row>
    <row r="15" ht="33.15" customHeight="1" spans="1:7">
      <c r="A15" s="168" t="s">
        <v>93</v>
      </c>
      <c r="B15" s="168" t="s">
        <v>94</v>
      </c>
      <c r="C15" s="155">
        <f t="shared" si="0"/>
        <v>8427900</v>
      </c>
      <c r="D15" s="155">
        <v>8427900</v>
      </c>
      <c r="E15" s="155"/>
      <c r="F15" s="155"/>
      <c r="G15" s="155"/>
    </row>
    <row r="16" ht="33.15" customHeight="1" spans="1:7">
      <c r="A16" s="72" t="s">
        <v>95</v>
      </c>
      <c r="B16" s="168" t="s">
        <v>96</v>
      </c>
      <c r="C16" s="155">
        <f t="shared" si="0"/>
        <v>544000</v>
      </c>
      <c r="D16" s="155">
        <v>544000</v>
      </c>
      <c r="E16" s="155"/>
      <c r="F16" s="155"/>
      <c r="G16" s="155"/>
    </row>
    <row r="17" ht="33.15" customHeight="1" spans="1:7">
      <c r="A17" s="72"/>
      <c r="B17" s="72"/>
      <c r="C17" s="155"/>
      <c r="D17" s="155"/>
      <c r="E17" s="155"/>
      <c r="F17" s="155"/>
      <c r="G17" s="155"/>
    </row>
    <row r="18" ht="33.15" customHeight="1" spans="1:7">
      <c r="A18" s="72"/>
      <c r="B18" s="72"/>
      <c r="C18" s="155">
        <f t="shared" ref="C18:C21" si="1">SUM(D18:G18)</f>
        <v>0</v>
      </c>
      <c r="D18" s="155"/>
      <c r="E18" s="155"/>
      <c r="F18" s="155"/>
      <c r="G18" s="155"/>
    </row>
    <row r="19" ht="33.15" customHeight="1" spans="1:7">
      <c r="A19" s="72"/>
      <c r="B19" s="72"/>
      <c r="C19" s="155">
        <f t="shared" si="1"/>
        <v>0</v>
      </c>
      <c r="D19" s="155"/>
      <c r="E19" s="155"/>
      <c r="F19" s="155"/>
      <c r="G19" s="155"/>
    </row>
    <row r="20" ht="33.15" customHeight="1" spans="1:7">
      <c r="A20" s="72"/>
      <c r="B20" s="72"/>
      <c r="C20" s="155">
        <f t="shared" si="1"/>
        <v>0</v>
      </c>
      <c r="D20" s="155"/>
      <c r="E20" s="155"/>
      <c r="F20" s="155"/>
      <c r="G20" s="155"/>
    </row>
    <row r="21" ht="33.15" customHeight="1" spans="1:7">
      <c r="A21" s="72"/>
      <c r="B21" s="72"/>
      <c r="C21" s="155">
        <f t="shared" si="1"/>
        <v>0</v>
      </c>
      <c r="D21" s="155"/>
      <c r="E21" s="155"/>
      <c r="F21" s="155"/>
      <c r="G21" s="155"/>
    </row>
    <row r="22" customHeight="1" spans="2:6">
      <c r="B22" s="48"/>
      <c r="C22" s="48"/>
      <c r="F22" s="48"/>
    </row>
    <row r="23" customHeight="1" spans="2:6">
      <c r="B23" s="48"/>
      <c r="C23" s="48"/>
      <c r="F23" s="48"/>
    </row>
    <row r="24" customHeight="1" spans="3:5">
      <c r="C24" s="48"/>
      <c r="D24" s="48"/>
      <c r="E24" s="48"/>
    </row>
    <row r="25" customHeight="1" spans="3:5">
      <c r="C25" s="48"/>
      <c r="D25" s="48"/>
      <c r="E25" s="48"/>
    </row>
  </sheetData>
  <mergeCells count="7">
    <mergeCell ref="A1:G1"/>
    <mergeCell ref="A2:E2"/>
    <mergeCell ref="A3:B3"/>
    <mergeCell ref="D3:E3"/>
    <mergeCell ref="C3:C4"/>
    <mergeCell ref="F3:F4"/>
    <mergeCell ref="G3:G4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showZeros="0" topLeftCell="A27" workbookViewId="0">
      <selection activeCell="A30" sqref="A30:B30"/>
    </sheetView>
  </sheetViews>
  <sheetFormatPr defaultColWidth="9.12222222222222" defaultRowHeight="12.75" customHeight="1" outlineLevelCol="5"/>
  <cols>
    <col min="1" max="1" width="9.87777777777778" customWidth="1"/>
    <col min="2" max="2" width="18.1222222222222" customWidth="1"/>
    <col min="3" max="3" width="25.8777777777778" customWidth="1"/>
    <col min="4" max="4" width="16" customWidth="1"/>
    <col min="5" max="6" width="15.1222222222222" customWidth="1"/>
  </cols>
  <sheetData>
    <row r="1" ht="34.95" customHeight="1" spans="1:6">
      <c r="A1" s="49" t="s">
        <v>97</v>
      </c>
      <c r="B1" s="49"/>
      <c r="C1" s="49"/>
      <c r="D1" s="49"/>
      <c r="E1" s="49"/>
      <c r="F1" s="49"/>
    </row>
    <row r="2" ht="25.05" customHeight="1" spans="1:6">
      <c r="A2" s="69" t="str">
        <f>(部门基本情况表!A2)</f>
        <v>编报单位：万荣县公安局</v>
      </c>
      <c r="B2" s="69"/>
      <c r="C2" s="69"/>
      <c r="D2" s="69"/>
      <c r="F2" s="38" t="s">
        <v>25</v>
      </c>
    </row>
    <row r="3" ht="34.05" customHeight="1" spans="1:6">
      <c r="A3" s="55" t="s">
        <v>98</v>
      </c>
      <c r="B3" s="52"/>
      <c r="C3" s="56"/>
      <c r="D3" s="46" t="s">
        <v>99</v>
      </c>
      <c r="E3" s="46" t="s">
        <v>100</v>
      </c>
      <c r="F3" s="72" t="s">
        <v>101</v>
      </c>
    </row>
    <row r="4" ht="34.05" customHeight="1" spans="1:6">
      <c r="A4" s="39" t="s">
        <v>72</v>
      </c>
      <c r="B4" s="39" t="s">
        <v>73</v>
      </c>
      <c r="C4" s="40" t="s">
        <v>102</v>
      </c>
      <c r="D4" s="165"/>
      <c r="E4" s="165"/>
      <c r="F4" s="151"/>
    </row>
    <row r="5" ht="33.15" customHeight="1" spans="1:6">
      <c r="A5" s="166"/>
      <c r="B5" s="41"/>
      <c r="C5" s="167" t="s">
        <v>23</v>
      </c>
      <c r="D5" s="157">
        <f t="shared" ref="D5:D13" si="0">SUM(E5:F5)</f>
        <v>83434698</v>
      </c>
      <c r="E5" s="157">
        <f>SUM(E6:E36)</f>
        <v>50046498</v>
      </c>
      <c r="F5" s="155">
        <f>SUM(F6:F38)</f>
        <v>33388200</v>
      </c>
    </row>
    <row r="6" ht="33.15" customHeight="1" spans="1:6">
      <c r="A6" s="168" t="str">
        <f>'一般公共预算财政拨款基本及项目经济分类总表（八）'!A6</f>
        <v>2040201</v>
      </c>
      <c r="B6" s="168" t="str">
        <f>'一般公共预算财政拨款基本及项目经济分类总表（八）'!B6</f>
        <v>行政运行</v>
      </c>
      <c r="C6" s="168" t="str">
        <f>'一般公共预算财政拨款基本及项目经济分类总表（八）'!C6</f>
        <v>公安局基本支出</v>
      </c>
      <c r="D6" s="157">
        <f t="shared" si="0"/>
        <v>34532565</v>
      </c>
      <c r="E6" s="157">
        <f>SUM('一般公共预算财政拨款基本及项目经济分类总表（八）'!E6)</f>
        <v>34532565</v>
      </c>
      <c r="F6" s="155"/>
    </row>
    <row r="7" ht="33.15" customHeight="1" spans="1:6">
      <c r="A7" s="168" t="str">
        <f>'一般公共预算财政拨款基本及项目经济分类总表（八）'!A7</f>
        <v>2040201</v>
      </c>
      <c r="B7" s="168" t="str">
        <f>'一般公共预算财政拨款基本及项目经济分类总表（八）'!B7</f>
        <v>行政运行</v>
      </c>
      <c r="C7" s="168" t="str">
        <f>'一般公共预算财政拨款基本及项目经济分类总表（八）'!C7</f>
        <v>交警队基本支出</v>
      </c>
      <c r="D7" s="157">
        <f t="shared" si="0"/>
        <v>6681084</v>
      </c>
      <c r="E7" s="157">
        <f>SUM('一般公共预算财政拨款基本及项目经济分类总表（八）'!E7)</f>
        <v>6681084</v>
      </c>
      <c r="F7" s="155"/>
    </row>
    <row r="8" ht="33.15" customHeight="1" spans="1:6">
      <c r="A8" s="168" t="str">
        <f>'一般公共预算财政拨款基本及项目经济分类总表（八）'!A8</f>
        <v>2080505</v>
      </c>
      <c r="B8" s="168" t="str">
        <f>'一般公共预算财政拨款基本及项目经济分类总表（八）'!B8</f>
        <v>机关事业单位基本养老保险缴费支出</v>
      </c>
      <c r="C8" s="168" t="str">
        <f>'一般公共预算财政拨款基本及项目经济分类总表（八）'!C8</f>
        <v>机关事业单位基本养老       保险缴费</v>
      </c>
      <c r="D8" s="157">
        <f t="shared" si="0"/>
        <v>3886456</v>
      </c>
      <c r="E8" s="157">
        <f>SUM('一般公共预算财政拨款基本及项目经济分类总表（八）'!E8)</f>
        <v>3886456</v>
      </c>
      <c r="F8" s="155"/>
    </row>
    <row r="9" ht="33.15" customHeight="1" spans="1:6">
      <c r="A9" s="168" t="str">
        <f>'一般公共预算财政拨款基本及项目经济分类总表（八）'!A9</f>
        <v>2080506</v>
      </c>
      <c r="B9" s="168" t="str">
        <f>'一般公共预算财政拨款基本及项目经济分类总表（八）'!B9</f>
        <v>机关事业单位职业年金缴费支出</v>
      </c>
      <c r="C9" s="168" t="str">
        <f>'一般公共预算财政拨款基本及项目经济分类总表（八）'!C9</f>
        <v>职业年金缴费</v>
      </c>
      <c r="D9" s="157">
        <f t="shared" si="0"/>
        <v>790000</v>
      </c>
      <c r="E9" s="157">
        <f>SUM('一般公共预算财政拨款基本及项目经济分类总表（八）'!E9)</f>
        <v>790000</v>
      </c>
      <c r="F9" s="155"/>
    </row>
    <row r="10" ht="33.15" customHeight="1" spans="1:6">
      <c r="A10" s="168" t="str">
        <f>'一般公共预算财政拨款基本及项目经济分类总表（八）'!A10</f>
        <v>2089999</v>
      </c>
      <c r="B10" s="168" t="str">
        <f>'一般公共预算财政拨款基本及项目经济分类总表（八）'!B10</f>
        <v>其他社会保障和就业支出</v>
      </c>
      <c r="C10" s="168" t="str">
        <f>'一般公共预算财政拨款基本及项目经济分类总表（八）'!C10</f>
        <v>失业、工伤保险缴费</v>
      </c>
      <c r="D10" s="157">
        <f t="shared" si="0"/>
        <v>60433</v>
      </c>
      <c r="E10" s="157">
        <f>SUM('一般公共预算财政拨款基本及项目经济分类总表（八）'!E10)</f>
        <v>60433</v>
      </c>
      <c r="F10" s="155"/>
    </row>
    <row r="11" ht="33.15" customHeight="1" spans="1:6">
      <c r="A11" s="168" t="str">
        <f>'一般公共预算财政拨款基本及项目经济分类总表（八）'!A11</f>
        <v>2101101</v>
      </c>
      <c r="B11" s="168" t="str">
        <f>'一般公共预算财政拨款基本及项目经济分类总表（八）'!B11</f>
        <v>行政单位医疗</v>
      </c>
      <c r="C11" s="168" t="str">
        <f>'一般公共预算财政拨款基本及项目经济分类总表（八）'!C11</f>
        <v>职工基本医疗保险缴费</v>
      </c>
      <c r="D11" s="157">
        <f t="shared" si="0"/>
        <v>1578873</v>
      </c>
      <c r="E11" s="157">
        <f>SUM('一般公共预算财政拨款基本及项目经济分类总表（八）'!E11)</f>
        <v>1578873</v>
      </c>
      <c r="F11" s="155"/>
    </row>
    <row r="12" ht="33.15" customHeight="1" spans="1:6">
      <c r="A12" s="168" t="str">
        <f>'一般公共预算财政拨款基本及项目经济分类总表（八）'!A12</f>
        <v>2210201</v>
      </c>
      <c r="B12" s="168" t="str">
        <f>'一般公共预算财政拨款基本及项目经济分类总表（八）'!B12</f>
        <v>住房公积金</v>
      </c>
      <c r="C12" s="168" t="str">
        <f>'一般公共预算财政拨款基本及项目经济分类总表（八）'!C12</f>
        <v>住房公积金</v>
      </c>
      <c r="D12" s="157">
        <f t="shared" si="0"/>
        <v>2517087</v>
      </c>
      <c r="E12" s="157">
        <f>SUM('一般公共预算财政拨款基本及项目经济分类总表（八）'!E12)</f>
        <v>2517087</v>
      </c>
      <c r="F12" s="155"/>
    </row>
    <row r="13" ht="33.15" customHeight="1" spans="1:6">
      <c r="A13" s="168">
        <f>'一般公共预算财政拨款基本及项目经济分类总表（八）'!A13</f>
        <v>2080899</v>
      </c>
      <c r="B13" s="168" t="str">
        <f>'一般公共预算财政拨款基本及项目经济分类总表（八）'!B13</f>
        <v>其他优抚支出</v>
      </c>
      <c r="C13" s="168" t="str">
        <f>'一般公共预算财政拨款基本及项目经济分类总表（八）'!C13</f>
        <v>单位遗属补助金</v>
      </c>
      <c r="D13" s="157">
        <f t="shared" si="0"/>
        <v>177000</v>
      </c>
      <c r="E13" s="157">
        <f>SUM('一般公共预算财政拨款基本及项目经济分类总表（八）'!E14)</f>
        <v>0</v>
      </c>
      <c r="F13" s="155">
        <f>SUM('一般公共预算财政拨款基本及项目经济分类总表（八）'!F13)</f>
        <v>177000</v>
      </c>
    </row>
    <row r="14" ht="33.15" customHeight="1" spans="1:6">
      <c r="A14" s="168" t="str">
        <f>'一般公共预算财政拨款基本及项目经济分类总表（八）'!A14</f>
        <v>2040202</v>
      </c>
      <c r="B14" s="168" t="str">
        <f>'一般公共预算财政拨款基本及项目经济分类总表（八）'!B14</f>
        <v>一般行政管理事务</v>
      </c>
      <c r="C14" s="168" t="str">
        <f>'一般公共预算财政拨款基本及项目经济分类总表（八）'!C14</f>
        <v>辅警人员经费</v>
      </c>
      <c r="D14" s="157">
        <f t="shared" ref="D14:D31" si="1">SUM(E14:F14)</f>
        <v>6000000</v>
      </c>
      <c r="E14" s="157">
        <f>SUM('一般公共预算财政拨款基本及项目经济分类总表（八）'!E17)</f>
        <v>0</v>
      </c>
      <c r="F14" s="155">
        <f>SUM('一般公共预算财政拨款基本及项目经济分类总表（八）'!F14)</f>
        <v>6000000</v>
      </c>
    </row>
    <row r="15" ht="33.15" customHeight="1" spans="1:6">
      <c r="A15" s="168" t="str">
        <f>'一般公共预算财政拨款基本及项目经济分类总表（八）'!A15</f>
        <v>2040202</v>
      </c>
      <c r="B15" s="168" t="str">
        <f>'一般公共预算财政拨款基本及项目经济分类总表（八）'!B15</f>
        <v>一般行政管理事务</v>
      </c>
      <c r="C15" s="168" t="str">
        <f>'一般公共预算财政拨款基本及项目经济分类总表（八）'!C15</f>
        <v>看守所羁押人员给养费</v>
      </c>
      <c r="D15" s="157">
        <f t="shared" si="1"/>
        <v>700000</v>
      </c>
      <c r="E15" s="157">
        <f>SUM('一般公共预算财政拨款基本及项目经济分类总表（八）'!E15)</f>
        <v>0</v>
      </c>
      <c r="F15" s="155">
        <f>SUM('一般公共预算财政拨款基本及项目经济分类总表（八）'!F15)</f>
        <v>700000</v>
      </c>
    </row>
    <row r="16" ht="33.15" customHeight="1" spans="1:6">
      <c r="A16" s="168" t="str">
        <f>'一般公共预算财政拨款基本及项目经济分类总表（八）'!A16</f>
        <v>2040202</v>
      </c>
      <c r="B16" s="168" t="str">
        <f>'一般公共预算财政拨款基本及项目经济分类总表（八）'!B16</f>
        <v>一般行政管理事务</v>
      </c>
      <c r="C16" s="168" t="str">
        <f>'一般公共预算财政拨款基本及项目经济分类总表（八）'!C16</f>
        <v>中队地方保障性经费</v>
      </c>
      <c r="D16" s="157">
        <f t="shared" si="1"/>
        <v>350000</v>
      </c>
      <c r="E16" s="157">
        <f>SUM('一般公共预算财政拨款基本及项目经济分类总表（八）'!E16)</f>
        <v>0</v>
      </c>
      <c r="F16" s="155">
        <f>SUM('一般公共预算财政拨款基本及项目经济分类总表（八）'!F16)</f>
        <v>350000</v>
      </c>
    </row>
    <row r="17" ht="33.15" customHeight="1" spans="1:6">
      <c r="A17" s="168" t="str">
        <f>'一般公共预算财政拨款基本及项目经济分类总表（八）'!A17</f>
        <v>2040202</v>
      </c>
      <c r="B17" s="168" t="str">
        <f>'一般公共预算财政拨款基本及项目经济分类总表（八）'!B17</f>
        <v>一般行政管理事务</v>
      </c>
      <c r="C17" s="168" t="str">
        <f>'一般公共预算财政拨款基本及项目经济分类总表（八）'!C17</f>
        <v>禁毒工作经费</v>
      </c>
      <c r="D17" s="157">
        <f t="shared" si="1"/>
        <v>2360000</v>
      </c>
      <c r="E17" s="157">
        <f>SUM('一般公共预算财政拨款基本及项目经济分类总表（八）'!E21)</f>
        <v>0</v>
      </c>
      <c r="F17" s="155">
        <f>SUM('一般公共预算财政拨款基本及项目经济分类总表（八）'!F17)</f>
        <v>2360000</v>
      </c>
    </row>
    <row r="18" ht="33.15" customHeight="1" spans="1:6">
      <c r="A18" s="168" t="str">
        <f>'一般公共预算财政拨款基本及项目经济分类总表（八）'!A18</f>
        <v>2040202</v>
      </c>
      <c r="B18" s="168" t="str">
        <f>'一般公共预算财政拨款基本及项目经济分类总表（八）'!B18</f>
        <v>一般行政管理事务</v>
      </c>
      <c r="C18" s="168" t="str">
        <f>'一般公共预算财政拨款基本及项目经济分类总表（八）'!C18</f>
        <v>基层派出所联防队经费</v>
      </c>
      <c r="D18" s="157">
        <f t="shared" si="1"/>
        <v>930000</v>
      </c>
      <c r="E18" s="157">
        <f>SUM('一般公共预算财政拨款基本及项目经济分类总表（八）'!E22)</f>
        <v>0</v>
      </c>
      <c r="F18" s="155">
        <f>SUM('一般公共预算财政拨款基本及项目经济分类总表（八）'!F18)</f>
        <v>930000</v>
      </c>
    </row>
    <row r="19" ht="33.15" customHeight="1" spans="1:6">
      <c r="A19" s="168" t="str">
        <f>'一般公共预算财政拨款基本及项目经济分类总表（八）'!A19</f>
        <v>2040199</v>
      </c>
      <c r="B19" s="168" t="str">
        <f>'一般公共预算财政拨款基本及项目经济分类总表（八）'!B19</f>
        <v>其他公安支出</v>
      </c>
      <c r="C19" s="168" t="str">
        <f>'一般公共预算财政拨款基本及项目经济分类总表（八）'!C19</f>
        <v>公安涉密网建设项目</v>
      </c>
      <c r="D19" s="157">
        <f t="shared" si="1"/>
        <v>1600000</v>
      </c>
      <c r="E19" s="157"/>
      <c r="F19" s="155">
        <f>SUM('一般公共预算财政拨款基本及项目经济分类总表（八）'!F19)</f>
        <v>1600000</v>
      </c>
    </row>
    <row r="20" ht="33.15" customHeight="1" spans="1:6">
      <c r="A20" s="168" t="str">
        <f>'一般公共预算财政拨款基本及项目经济分类总表（八）'!A20</f>
        <v>2040199</v>
      </c>
      <c r="B20" s="168" t="str">
        <f>'一般公共预算财政拨款基本及项目经济分类总表（八）'!B20</f>
        <v>其他公安支出</v>
      </c>
      <c r="C20" s="168" t="str">
        <f>'一般公共预算财政拨款基本及项目经济分类总表（八）'!C20</f>
        <v>撤乡设镇合并户政资金</v>
      </c>
      <c r="D20" s="157">
        <f t="shared" si="1"/>
        <v>1500000</v>
      </c>
      <c r="E20" s="157"/>
      <c r="F20" s="155">
        <f>SUM('一般公共预算财政拨款基本及项目经济分类总表（八）'!F20)</f>
        <v>1500000</v>
      </c>
    </row>
    <row r="21" ht="33.15" customHeight="1" spans="1:6">
      <c r="A21" s="168" t="str">
        <f>'一般公共预算财政拨款基本及项目经济分类总表（八）'!A21</f>
        <v>2040199</v>
      </c>
      <c r="B21" s="168" t="str">
        <f>'一般公共预算财政拨款基本及项目经济分类总表（八）'!B21</f>
        <v>其他公安支出</v>
      </c>
      <c r="C21" s="168" t="str">
        <f>'一般公共预算财政拨款基本及项目经济分类总表（八）'!C21</f>
        <v>网安实验室建设</v>
      </c>
      <c r="D21" s="157">
        <f t="shared" si="1"/>
        <v>636000</v>
      </c>
      <c r="E21" s="157"/>
      <c r="F21" s="155">
        <f>SUM('一般公共预算财政拨款基本及项目经济分类总表（八）'!F21)</f>
        <v>636000</v>
      </c>
    </row>
    <row r="22" ht="33.15" customHeight="1" spans="1:6">
      <c r="A22" s="168" t="str">
        <f>'一般公共预算财政拨款基本及项目经济分类总表（八）'!A22</f>
        <v>2040199</v>
      </c>
      <c r="B22" s="168" t="str">
        <f>'一般公共预算财政拨款基本及项目经济分类总表（八）'!B22</f>
        <v>其他公安支出</v>
      </c>
      <c r="C22" s="168" t="str">
        <f>'一般公共预算财政拨款基本及项目经济分类总表（八）'!C22</f>
        <v>看守所拘留所建设项目</v>
      </c>
      <c r="D22" s="157">
        <f t="shared" si="1"/>
        <v>4108000</v>
      </c>
      <c r="E22" s="157"/>
      <c r="F22" s="155">
        <f>SUM('一般公共预算财政拨款基本及项目经济分类总表（八）'!F22)</f>
        <v>4108000</v>
      </c>
    </row>
    <row r="23" ht="33.15" customHeight="1" spans="1:6">
      <c r="A23" s="168" t="str">
        <f>'一般公共预算财政拨款基本及项目经济分类总表（八）'!A23</f>
        <v>2040199</v>
      </c>
      <c r="B23" s="168" t="str">
        <f>'一般公共预算财政拨款基本及项目经济分类总表（八）'!B23</f>
        <v>其他公安支出</v>
      </c>
      <c r="C23" s="168" t="str">
        <f>'一般公共预算财政拨款基本及项目经济分类总表（八）'!C23</f>
        <v>智慧监管磐石建设项目</v>
      </c>
      <c r="D23" s="157">
        <f t="shared" si="1"/>
        <v>3298300</v>
      </c>
      <c r="E23" s="157"/>
      <c r="F23" s="155">
        <f>SUM('一般公共预算财政拨款基本及项目经济分类总表（八）'!F23)</f>
        <v>3298300</v>
      </c>
    </row>
    <row r="24" ht="33.15" customHeight="1" spans="1:6">
      <c r="A24" s="168" t="str">
        <f>'一般公共预算财政拨款基本及项目经济分类总表（八）'!A24</f>
        <v>2040199</v>
      </c>
      <c r="B24" s="168" t="str">
        <f>'一般公共预算财政拨款基本及项目经济分类总表（八）'!B24</f>
        <v>其他公安支出</v>
      </c>
      <c r="C24" s="168" t="str">
        <f>'一般公共预算财政拨款基本及项目经济分类总表（八）'!C24</f>
        <v>看守所安防设施购置</v>
      </c>
      <c r="D24" s="157">
        <f t="shared" si="1"/>
        <v>657000</v>
      </c>
      <c r="E24" s="157">
        <f>SUM('一般公共预算财政拨款基本及项目经济分类总表（八）'!E23)</f>
        <v>0</v>
      </c>
      <c r="F24" s="155">
        <f>SUM('一般公共预算财政拨款基本及项目经济分类总表（八）'!F24)</f>
        <v>657000</v>
      </c>
    </row>
    <row r="25" ht="33.15" customHeight="1" spans="1:6">
      <c r="A25" s="168" t="str">
        <f>'一般公共预算财政拨款基本及项目经济分类总表（八）'!A25</f>
        <v>2040220</v>
      </c>
      <c r="B25" s="168" t="str">
        <f>'一般公共预算财政拨款基本及项目经济分类总表（八）'!B25</f>
        <v>执法办案</v>
      </c>
      <c r="C25" s="168" t="str">
        <f>'一般公共预算财政拨款基本及项目经济分类总表（八）'!C25</f>
        <v>辅警人员工资经费及各类保险项目</v>
      </c>
      <c r="D25" s="157">
        <f t="shared" si="1"/>
        <v>4677900</v>
      </c>
      <c r="E25" s="157"/>
      <c r="F25" s="155">
        <f>SUM('一般公共预算财政拨款基本及项目经济分类总表（八）'!F25)</f>
        <v>4677900</v>
      </c>
    </row>
    <row r="26" ht="33.15" customHeight="1" spans="1:6">
      <c r="A26" s="168" t="str">
        <f>'一般公共预算财政拨款基本及项目经济分类总表（八）'!A26</f>
        <v>2040220</v>
      </c>
      <c r="B26" s="168" t="str">
        <f>'一般公共预算财政拨款基本及项目经济分类总表（八）'!B26</f>
        <v>执法办案</v>
      </c>
      <c r="C26" s="168" t="str">
        <f>'一般公共预算财政拨款基本及项目经济分类总表（八）'!C26</f>
        <v>2022年公安交警智能交通综合管控平台升级改造建设项目</v>
      </c>
      <c r="D26" s="157">
        <f t="shared" si="1"/>
        <v>785500</v>
      </c>
      <c r="E26" s="157"/>
      <c r="F26" s="155">
        <f>SUM('一般公共预算财政拨款基本及项目经济分类总表（八）'!F26)</f>
        <v>785500</v>
      </c>
    </row>
    <row r="27" ht="33.15" customHeight="1" spans="1:6">
      <c r="A27" s="168" t="str">
        <f>'一般公共预算财政拨款基本及项目经济分类总表（八）'!A27</f>
        <v>2040221</v>
      </c>
      <c r="B27" s="168" t="str">
        <f>'一般公共预算财政拨款基本及项目经济分类总表（八）'!B27</f>
        <v>执法办案</v>
      </c>
      <c r="C27" s="168" t="str">
        <f>'一般公共预算财政拨款基本及项目经济分类总表（八）'!C27</f>
        <v>2021年荣河公路公安检查站（小风线）业务技术用房一期建设项目</v>
      </c>
      <c r="D27" s="157">
        <f t="shared" si="1"/>
        <v>1314500</v>
      </c>
      <c r="E27" s="157"/>
      <c r="F27" s="155">
        <f>SUM('一般公共预算财政拨款基本及项目经济分类总表（八）'!F27)</f>
        <v>1314500</v>
      </c>
    </row>
    <row r="28" ht="33.15" customHeight="1" spans="1:6">
      <c r="A28" s="168" t="str">
        <f>'一般公共预算财政拨款基本及项目经济分类总表（八）'!A28</f>
        <v>2040220</v>
      </c>
      <c r="B28" s="168" t="str">
        <f>'一般公共预算财政拨款基本及项目经济分类总表（八）'!B28</f>
        <v>执法办案</v>
      </c>
      <c r="C28" s="168" t="str">
        <f>'一般公共预算财政拨款基本及项目经济分类总表（八）'!C28</f>
        <v>2021年万荣县城智慧交通管控增设改造电子警察及信号灯项目</v>
      </c>
      <c r="D28" s="157">
        <f t="shared" si="1"/>
        <v>1650000</v>
      </c>
      <c r="E28" s="157"/>
      <c r="F28" s="155">
        <f>SUM('一般公共预算财政拨款基本及项目经济分类总表（八）'!F28)</f>
        <v>1650000</v>
      </c>
    </row>
    <row r="29" ht="33.15" customHeight="1" spans="1:6">
      <c r="A29" s="168" t="str">
        <f>'一般公共预算财政拨款基本及项目经济分类总表（八）'!A29</f>
        <v>2040202</v>
      </c>
      <c r="B29" s="168" t="str">
        <f>'一般公共预算财政拨款基本及项目经济分类总表（八）'!B29</f>
        <v>一般行政管理事务</v>
      </c>
      <c r="C29" s="168" t="str">
        <f>'一般公共预算财政拨款基本及项目经济分类总表（八）'!C29</f>
        <v>公安管理事务</v>
      </c>
      <c r="D29" s="157">
        <f t="shared" si="1"/>
        <v>2000000</v>
      </c>
      <c r="E29" s="157"/>
      <c r="F29" s="155">
        <f>SUM('一般公共预算财政拨款基本及项目经济分类总表（八）'!F29)</f>
        <v>2000000</v>
      </c>
    </row>
    <row r="30" ht="33.15" customHeight="1" spans="1:6">
      <c r="A30" s="168" t="str">
        <f>'一般公共预算财政拨款基本及项目经济分类总表（八）'!A30</f>
        <v>2100410</v>
      </c>
      <c r="B30" s="168" t="str">
        <f>'一般公共预算财政拨款基本及项目经济分类总表（八）'!B30</f>
        <v>突发公共卫生事件应急处理</v>
      </c>
      <c r="C30" s="168" t="str">
        <f>'一般公共预算财政拨款基本及项目经济分类总表（八）'!C30</f>
        <v>2022年疫情防控流调专班费用</v>
      </c>
      <c r="D30" s="157">
        <f t="shared" si="1"/>
        <v>544000</v>
      </c>
      <c r="E30" s="157"/>
      <c r="F30" s="155">
        <f>SUM('一般公共预算财政拨款基本及项目经济分类总表（八）'!F30)</f>
        <v>544000</v>
      </c>
    </row>
    <row r="31" ht="33.15" customHeight="1" spans="1:6">
      <c r="A31" s="168" t="str">
        <f>'一般公共预算财政拨款基本及项目经济分类总表（八）'!A31</f>
        <v>2040199</v>
      </c>
      <c r="B31" s="168" t="str">
        <f>'一般公共预算财政拨款基本及项目经济分类总表（八）'!B31</f>
        <v>其他公安支出</v>
      </c>
      <c r="C31" s="168" t="str">
        <f>'一般公共预算财政拨款基本及项目经济分类总表（八）'!C31</f>
        <v>精神病人强制医疗费用</v>
      </c>
      <c r="D31" s="157">
        <f t="shared" si="1"/>
        <v>100000</v>
      </c>
      <c r="E31" s="157"/>
      <c r="F31" s="155">
        <f>SUM('一般公共预算财政拨款基本及项目经济分类总表（八）'!F31)</f>
        <v>100000</v>
      </c>
    </row>
    <row r="32" ht="33.15" customHeight="1" spans="1:6">
      <c r="A32" s="168">
        <f>'一般公共预算财政拨款基本及项目经济分类总表（八）'!A32</f>
        <v>0</v>
      </c>
      <c r="B32" s="168">
        <f>'一般公共预算财政拨款基本及项目经济分类总表（八）'!B32</f>
        <v>0</v>
      </c>
      <c r="C32" s="168">
        <f>'一般公共预算财政拨款基本及项目经济分类总表（八）'!C32</f>
        <v>0</v>
      </c>
      <c r="D32" s="157"/>
      <c r="E32" s="157"/>
      <c r="F32" s="155"/>
    </row>
    <row r="33" ht="33.15" customHeight="1" spans="1:6">
      <c r="A33" s="168"/>
      <c r="B33" s="168"/>
      <c r="C33" s="168"/>
      <c r="D33" s="157"/>
      <c r="E33" s="157"/>
      <c r="F33" s="155"/>
    </row>
    <row r="34" ht="33.15" customHeight="1" spans="1:6">
      <c r="A34" s="168"/>
      <c r="B34" s="168"/>
      <c r="C34" s="168"/>
      <c r="D34" s="157"/>
      <c r="E34" s="157"/>
      <c r="F34" s="155"/>
    </row>
    <row r="35" ht="33.15" customHeight="1" spans="1:6">
      <c r="A35" s="168">
        <f>'一般公共预算财政拨款基本及项目经济分类总表（八）'!A33</f>
        <v>0</v>
      </c>
      <c r="B35" s="168">
        <f>'一般公共预算财政拨款基本及项目经济分类总表（八）'!B33</f>
        <v>0</v>
      </c>
      <c r="C35" s="168">
        <f>'一般公共预算财政拨款基本及项目经济分类总表（八）'!C33</f>
        <v>0</v>
      </c>
      <c r="D35" s="157">
        <f t="shared" ref="D35:D38" si="2">SUM(E35:F35)</f>
        <v>0</v>
      </c>
      <c r="E35" s="157">
        <f>SUM('一般公共预算财政拨款基本及项目经济分类总表（八）'!E24)</f>
        <v>0</v>
      </c>
      <c r="F35" s="155">
        <f>SUM('一般公共预算财政拨款基本及项目经济分类总表（八）'!F38)</f>
        <v>0</v>
      </c>
    </row>
    <row r="36" ht="33.15" customHeight="1" spans="1:6">
      <c r="A36" s="168">
        <f>'一般公共预算财政拨款基本及项目经济分类总表（八）'!A34</f>
        <v>0</v>
      </c>
      <c r="B36" s="168">
        <f>'一般公共预算财政拨款基本及项目经济分类总表（八）'!B34</f>
        <v>0</v>
      </c>
      <c r="C36" s="168">
        <f>'一般公共预算财政拨款基本及项目经济分类总表（八）'!C34</f>
        <v>0</v>
      </c>
      <c r="D36" s="157">
        <f t="shared" si="2"/>
        <v>0</v>
      </c>
      <c r="E36" s="157">
        <f>SUM('一般公共预算财政拨款基本及项目经济分类总表（八）'!E19)</f>
        <v>0</v>
      </c>
      <c r="F36" s="155">
        <f>SUM('一般公共预算财政拨款基本及项目经济分类总表（八）'!F39)</f>
        <v>0</v>
      </c>
    </row>
    <row r="37" ht="33" customHeight="1" spans="1:6">
      <c r="A37" s="168">
        <f>'一般公共预算财政拨款基本及项目经济分类总表（八）'!A40</f>
        <v>0</v>
      </c>
      <c r="B37" s="168">
        <f>'一般公共预算财政拨款基本及项目经济分类总表（八）'!B40</f>
        <v>0</v>
      </c>
      <c r="C37" s="168">
        <f>'一般公共预算财政拨款基本及项目经济分类总表（八）'!C40</f>
        <v>0</v>
      </c>
      <c r="D37" s="157">
        <f t="shared" si="2"/>
        <v>0</v>
      </c>
      <c r="E37" s="157">
        <f>SUM('一般公共预算财政拨款基本及项目经济分类总表（八）'!E20)</f>
        <v>0</v>
      </c>
      <c r="F37" s="155">
        <f>SUM('一般公共预算财政拨款基本及项目经济分类总表（八）'!F40)</f>
        <v>0</v>
      </c>
    </row>
    <row r="38" ht="33" customHeight="1" spans="1:6">
      <c r="A38" s="168">
        <f>'一般公共预算财政拨款基本及项目经济分类总表（八）'!A41</f>
        <v>0</v>
      </c>
      <c r="B38" s="168">
        <f>'一般公共预算财政拨款基本及项目经济分类总表（八）'!B41</f>
        <v>0</v>
      </c>
      <c r="C38" s="168">
        <f>'一般公共预算财政拨款基本及项目经济分类总表（八）'!C41</f>
        <v>0</v>
      </c>
      <c r="D38" s="157">
        <f t="shared" si="2"/>
        <v>0</v>
      </c>
      <c r="E38" s="157">
        <f>SUM('一般公共预算财政拨款基本及项目经济分类总表（八）'!E18)</f>
        <v>0</v>
      </c>
      <c r="F38" s="155">
        <f>SUM('一般公共预算财政拨款基本及项目经济分类总表（八）'!F41)</f>
        <v>0</v>
      </c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showZeros="0" workbookViewId="0">
      <selection activeCell="O32" sqref="O32"/>
    </sheetView>
  </sheetViews>
  <sheetFormatPr defaultColWidth="9.12222222222222" defaultRowHeight="12.75" customHeight="1"/>
  <cols>
    <col min="1" max="1" width="17.3777777777778" customWidth="1"/>
    <col min="2" max="2" width="14.1222222222222" customWidth="1"/>
    <col min="3" max="3" width="30.8777777777778" customWidth="1"/>
    <col min="4" max="4" width="12.5" customWidth="1"/>
    <col min="5" max="5" width="13.6222222222222" customWidth="1"/>
    <col min="6" max="6" width="11.8777777777778" customWidth="1"/>
  </cols>
  <sheetData>
    <row r="1" ht="25.05" customHeight="1" spans="1:6">
      <c r="A1" s="49" t="s">
        <v>103</v>
      </c>
      <c r="B1" s="49"/>
      <c r="C1" s="49"/>
      <c r="D1" s="49"/>
      <c r="E1" s="49"/>
      <c r="F1" s="49"/>
    </row>
    <row r="2" ht="22.05" customHeight="1" spans="1:6">
      <c r="A2" s="69" t="str">
        <f>(部门基本情况表!A2)</f>
        <v>编报单位：万荣县公安局</v>
      </c>
      <c r="B2" s="69"/>
      <c r="C2" s="69"/>
      <c r="F2" s="38" t="s">
        <v>25</v>
      </c>
    </row>
    <row r="3" ht="17.55" customHeight="1" spans="1:6">
      <c r="A3" s="148" t="s">
        <v>104</v>
      </c>
      <c r="B3" s="149"/>
      <c r="C3" s="150" t="s">
        <v>105</v>
      </c>
      <c r="D3" s="144"/>
      <c r="E3" s="144"/>
      <c r="F3" s="71"/>
    </row>
    <row r="4" ht="17.55" customHeight="1" spans="1:6">
      <c r="A4" s="72" t="s">
        <v>106</v>
      </c>
      <c r="B4" s="75" t="s">
        <v>107</v>
      </c>
      <c r="C4" s="72" t="s">
        <v>108</v>
      </c>
      <c r="D4" s="150" t="s">
        <v>109</v>
      </c>
      <c r="E4" s="144"/>
      <c r="F4" s="71"/>
    </row>
    <row r="5" ht="24" customHeight="1" spans="1:6">
      <c r="A5" s="72"/>
      <c r="B5" s="151"/>
      <c r="C5" s="72"/>
      <c r="D5" s="16" t="s">
        <v>110</v>
      </c>
      <c r="E5" s="16" t="s">
        <v>69</v>
      </c>
      <c r="F5" s="18" t="s">
        <v>111</v>
      </c>
    </row>
    <row r="6" ht="20.25" customHeight="1" spans="1:6">
      <c r="A6" s="152" t="s">
        <v>30</v>
      </c>
      <c r="B6" s="153">
        <f>SUM(B7:B8)</f>
        <v>83434698</v>
      </c>
      <c r="C6" s="154" t="s">
        <v>31</v>
      </c>
      <c r="D6" s="155">
        <f>SUM(E6:F6)</f>
        <v>0</v>
      </c>
      <c r="E6" s="155"/>
      <c r="F6" s="153">
        <v>0</v>
      </c>
    </row>
    <row r="7" ht="22.5" customHeight="1" spans="1:7">
      <c r="A7" s="156" t="s">
        <v>32</v>
      </c>
      <c r="B7" s="155">
        <f>SUM('一般公共预算财政拨款支出表（六）'!D5)</f>
        <v>83434698</v>
      </c>
      <c r="C7" s="154" t="s">
        <v>33</v>
      </c>
      <c r="D7" s="155">
        <f t="shared" ref="D7:D33" si="0">SUM(E7:F7)</f>
        <v>0</v>
      </c>
      <c r="E7" s="157"/>
      <c r="F7" s="155">
        <v>0</v>
      </c>
      <c r="G7" s="48"/>
    </row>
    <row r="8" ht="23.25" customHeight="1" spans="1:7">
      <c r="A8" s="156" t="s">
        <v>112</v>
      </c>
      <c r="B8" s="158">
        <f>SUM('纳入财政专户管理的事业收入支出表（五）'!D5)</f>
        <v>0</v>
      </c>
      <c r="C8" s="154" t="s">
        <v>35</v>
      </c>
      <c r="D8" s="155">
        <f t="shared" si="0"/>
        <v>0</v>
      </c>
      <c r="E8" s="159"/>
      <c r="F8" s="160">
        <v>0</v>
      </c>
      <c r="G8" s="48"/>
    </row>
    <row r="9" ht="19.95" customHeight="1" spans="1:8">
      <c r="A9" s="152" t="s">
        <v>36</v>
      </c>
      <c r="B9" s="161">
        <f>SUM('政府性基金预算支出表（十）'!C5)</f>
        <v>0</v>
      </c>
      <c r="C9" s="154" t="s">
        <v>37</v>
      </c>
      <c r="D9" s="155">
        <f t="shared" si="0"/>
        <v>73880849</v>
      </c>
      <c r="E9" s="155">
        <v>73880849</v>
      </c>
      <c r="F9" s="155">
        <v>0</v>
      </c>
      <c r="G9" s="48"/>
      <c r="H9" s="48"/>
    </row>
    <row r="10" ht="19.95" customHeight="1" spans="1:8">
      <c r="A10" s="79"/>
      <c r="B10" s="161"/>
      <c r="C10" s="154" t="s">
        <v>39</v>
      </c>
      <c r="D10" s="155">
        <f t="shared" si="0"/>
        <v>0</v>
      </c>
      <c r="E10" s="155"/>
      <c r="F10" s="155">
        <v>0</v>
      </c>
      <c r="G10" s="48"/>
      <c r="H10" s="48"/>
    </row>
    <row r="11" ht="19.95" customHeight="1" spans="1:9">
      <c r="A11" s="79"/>
      <c r="B11" s="161"/>
      <c r="C11" s="154" t="s">
        <v>41</v>
      </c>
      <c r="D11" s="155">
        <f t="shared" si="0"/>
        <v>0</v>
      </c>
      <c r="E11" s="155"/>
      <c r="F11" s="155">
        <v>0</v>
      </c>
      <c r="G11" s="48"/>
      <c r="H11" s="48"/>
      <c r="I11" s="48"/>
    </row>
    <row r="12" ht="19.95" customHeight="1" spans="1:10">
      <c r="A12" s="79"/>
      <c r="B12" s="162"/>
      <c r="C12" s="45" t="s">
        <v>42</v>
      </c>
      <c r="D12" s="155">
        <f t="shared" si="0"/>
        <v>0</v>
      </c>
      <c r="E12" s="155"/>
      <c r="F12" s="155">
        <v>0</v>
      </c>
      <c r="G12" s="48"/>
      <c r="H12" s="48"/>
      <c r="I12" s="48"/>
      <c r="J12" s="48"/>
    </row>
    <row r="13" ht="19.95" customHeight="1" spans="1:10">
      <c r="A13" s="79"/>
      <c r="B13" s="162"/>
      <c r="C13" s="154" t="s">
        <v>43</v>
      </c>
      <c r="D13" s="155">
        <f t="shared" si="0"/>
        <v>4913889</v>
      </c>
      <c r="E13" s="159">
        <v>4913889</v>
      </c>
      <c r="F13" s="155">
        <v>0</v>
      </c>
      <c r="G13" s="48"/>
      <c r="H13" s="48"/>
      <c r="I13" s="48"/>
      <c r="J13" s="48"/>
    </row>
    <row r="14" ht="19.95" customHeight="1" spans="1:9">
      <c r="A14" s="79"/>
      <c r="B14" s="162"/>
      <c r="C14" s="154" t="s">
        <v>44</v>
      </c>
      <c r="D14" s="155">
        <f t="shared" si="0"/>
        <v>0</v>
      </c>
      <c r="E14" s="155"/>
      <c r="F14" s="155">
        <v>0</v>
      </c>
      <c r="G14" s="48"/>
      <c r="H14" s="48"/>
      <c r="I14" s="48"/>
    </row>
    <row r="15" ht="19.95" customHeight="1" spans="1:10">
      <c r="A15" s="79"/>
      <c r="B15" s="162"/>
      <c r="C15" s="45" t="s">
        <v>45</v>
      </c>
      <c r="D15" s="155">
        <f t="shared" si="0"/>
        <v>2122873</v>
      </c>
      <c r="E15" s="155">
        <v>2122873</v>
      </c>
      <c r="F15" s="155">
        <v>0</v>
      </c>
      <c r="G15" s="48"/>
      <c r="H15" s="48"/>
      <c r="I15" s="48"/>
      <c r="J15" s="48"/>
    </row>
    <row r="16" ht="19.95" customHeight="1" spans="1:8">
      <c r="A16" s="79"/>
      <c r="B16" s="162"/>
      <c r="C16" s="154" t="s">
        <v>46</v>
      </c>
      <c r="D16" s="155">
        <f t="shared" si="0"/>
        <v>0</v>
      </c>
      <c r="E16" s="155"/>
      <c r="F16" s="155">
        <v>0</v>
      </c>
      <c r="G16" s="48"/>
      <c r="H16" s="48"/>
    </row>
    <row r="17" ht="19.95" customHeight="1" spans="1:10">
      <c r="A17" s="79"/>
      <c r="B17" s="162"/>
      <c r="C17" s="154" t="s">
        <v>47</v>
      </c>
      <c r="D17" s="155">
        <f t="shared" si="0"/>
        <v>0</v>
      </c>
      <c r="E17" s="155"/>
      <c r="F17" s="155">
        <v>0</v>
      </c>
      <c r="G17" s="48"/>
      <c r="H17" s="48"/>
      <c r="I17" s="48"/>
      <c r="J17" s="48"/>
    </row>
    <row r="18" ht="19.95" customHeight="1" spans="1:10">
      <c r="A18" s="79"/>
      <c r="B18" s="162"/>
      <c r="C18" s="154" t="s">
        <v>48</v>
      </c>
      <c r="D18" s="155">
        <f t="shared" si="0"/>
        <v>0</v>
      </c>
      <c r="E18" s="155"/>
      <c r="F18" s="155">
        <v>0</v>
      </c>
      <c r="G18" s="48"/>
      <c r="H18" s="48"/>
      <c r="I18" s="48"/>
      <c r="J18" s="48"/>
    </row>
    <row r="19" ht="19.95" customHeight="1" spans="1:14">
      <c r="A19" s="79"/>
      <c r="B19" s="162"/>
      <c r="C19" s="154" t="s">
        <v>49</v>
      </c>
      <c r="D19" s="155">
        <f t="shared" si="0"/>
        <v>0</v>
      </c>
      <c r="E19" s="155"/>
      <c r="F19" s="155">
        <v>0</v>
      </c>
      <c r="G19" s="48"/>
      <c r="H19" s="48"/>
      <c r="I19" s="48"/>
      <c r="J19" s="48"/>
      <c r="K19" s="48"/>
      <c r="L19" s="48"/>
      <c r="N19" s="48"/>
    </row>
    <row r="20" ht="19.95" customHeight="1" spans="1:14">
      <c r="A20" s="79"/>
      <c r="B20" s="162"/>
      <c r="C20" s="154" t="s">
        <v>50</v>
      </c>
      <c r="D20" s="155">
        <f t="shared" si="0"/>
        <v>0</v>
      </c>
      <c r="E20" s="155"/>
      <c r="F20" s="155">
        <v>0</v>
      </c>
      <c r="G20" s="48"/>
      <c r="H20" s="48"/>
      <c r="I20" s="48"/>
      <c r="J20" s="48"/>
      <c r="K20" s="48"/>
      <c r="L20" s="48"/>
      <c r="M20" s="48"/>
      <c r="N20" s="48"/>
    </row>
    <row r="21" ht="19.95" customHeight="1" spans="1:13">
      <c r="A21" s="79"/>
      <c r="B21" s="162"/>
      <c r="C21" s="154" t="s">
        <v>51</v>
      </c>
      <c r="D21" s="155">
        <f t="shared" si="0"/>
        <v>0</v>
      </c>
      <c r="E21" s="155"/>
      <c r="F21" s="155">
        <v>0</v>
      </c>
      <c r="G21" s="48"/>
      <c r="H21" s="48"/>
      <c r="I21" s="48"/>
      <c r="J21" s="48"/>
      <c r="K21" s="48"/>
      <c r="L21" s="48"/>
      <c r="M21" s="48"/>
    </row>
    <row r="22" ht="19.95" customHeight="1" spans="1:11">
      <c r="A22" s="79"/>
      <c r="B22" s="162"/>
      <c r="C22" s="154" t="s">
        <v>52</v>
      </c>
      <c r="D22" s="155">
        <f t="shared" si="0"/>
        <v>0</v>
      </c>
      <c r="E22" s="155"/>
      <c r="F22" s="155">
        <v>0</v>
      </c>
      <c r="G22" s="48"/>
      <c r="H22" s="48"/>
      <c r="I22" s="48"/>
      <c r="J22" s="48"/>
      <c r="K22" s="48"/>
    </row>
    <row r="23" ht="19.95" customHeight="1" spans="1:8">
      <c r="A23" s="79"/>
      <c r="B23" s="162"/>
      <c r="C23" s="154" t="s">
        <v>53</v>
      </c>
      <c r="D23" s="155">
        <f t="shared" si="0"/>
        <v>0</v>
      </c>
      <c r="E23" s="155"/>
      <c r="F23" s="155">
        <v>0</v>
      </c>
      <c r="G23" s="48"/>
      <c r="H23" s="48"/>
    </row>
    <row r="24" ht="19.95" customHeight="1" spans="1:8">
      <c r="A24" s="79"/>
      <c r="B24" s="162"/>
      <c r="C24" s="45" t="s">
        <v>54</v>
      </c>
      <c r="D24" s="155">
        <f t="shared" si="0"/>
        <v>0</v>
      </c>
      <c r="E24" s="155"/>
      <c r="F24" s="155">
        <v>0</v>
      </c>
      <c r="G24" s="48"/>
      <c r="H24" s="48"/>
    </row>
    <row r="25" ht="19.95" customHeight="1" spans="1:11">
      <c r="A25" s="79"/>
      <c r="B25" s="162"/>
      <c r="C25" s="154" t="s">
        <v>55</v>
      </c>
      <c r="D25" s="155">
        <f t="shared" si="0"/>
        <v>2517087</v>
      </c>
      <c r="E25" s="155">
        <v>2517087</v>
      </c>
      <c r="F25" s="155">
        <v>0</v>
      </c>
      <c r="G25" s="48"/>
      <c r="H25" s="48"/>
      <c r="I25" s="48"/>
      <c r="J25" s="48"/>
      <c r="K25" s="48"/>
    </row>
    <row r="26" ht="19.95" customHeight="1" spans="1:10">
      <c r="A26" s="79"/>
      <c r="B26" s="162"/>
      <c r="C26" s="154" t="s">
        <v>56</v>
      </c>
      <c r="D26" s="155">
        <f t="shared" si="0"/>
        <v>0</v>
      </c>
      <c r="E26" s="155"/>
      <c r="F26" s="155">
        <v>0</v>
      </c>
      <c r="G26" s="48"/>
      <c r="H26" s="48"/>
      <c r="I26" s="48"/>
      <c r="J26" s="48"/>
    </row>
    <row r="27" ht="19.95" customHeight="1" spans="1:10">
      <c r="A27" s="79"/>
      <c r="B27" s="162"/>
      <c r="C27" s="163" t="s">
        <v>57</v>
      </c>
      <c r="D27" s="155">
        <f t="shared" si="0"/>
        <v>0</v>
      </c>
      <c r="E27" s="155"/>
      <c r="F27" s="155">
        <v>0</v>
      </c>
      <c r="G27" s="48"/>
      <c r="H27" s="48"/>
      <c r="I27" s="48"/>
      <c r="J27" s="48"/>
    </row>
    <row r="28" ht="19.95" customHeight="1" spans="1:10">
      <c r="A28" s="79"/>
      <c r="B28" s="162"/>
      <c r="C28" s="154" t="s">
        <v>58</v>
      </c>
      <c r="D28" s="155">
        <f t="shared" si="0"/>
        <v>0</v>
      </c>
      <c r="E28" s="155"/>
      <c r="F28" s="155">
        <v>0</v>
      </c>
      <c r="G28" s="48"/>
      <c r="J28" s="48"/>
    </row>
    <row r="29" ht="19.95" customHeight="1" spans="1:9">
      <c r="A29" s="79"/>
      <c r="B29" s="162"/>
      <c r="C29" s="154" t="s">
        <v>59</v>
      </c>
      <c r="D29" s="155">
        <f t="shared" si="0"/>
        <v>0</v>
      </c>
      <c r="E29" s="155">
        <v>0</v>
      </c>
      <c r="F29" s="155">
        <v>0</v>
      </c>
      <c r="G29" s="48"/>
      <c r="H29" s="48"/>
      <c r="I29" s="48"/>
    </row>
    <row r="30" ht="19.95" customHeight="1" spans="1:12">
      <c r="A30" s="79"/>
      <c r="B30" s="162"/>
      <c r="C30" s="154" t="s">
        <v>60</v>
      </c>
      <c r="D30" s="155">
        <f t="shared" si="0"/>
        <v>0</v>
      </c>
      <c r="E30" s="155">
        <v>0</v>
      </c>
      <c r="F30" s="155">
        <v>0</v>
      </c>
      <c r="G30" s="48"/>
      <c r="H30" s="48"/>
      <c r="I30" s="48"/>
      <c r="J30" s="48"/>
      <c r="K30" s="48"/>
      <c r="L30" s="48"/>
    </row>
    <row r="31" ht="19.95" customHeight="1" spans="1:11">
      <c r="A31" s="79"/>
      <c r="B31" s="162"/>
      <c r="C31" s="154" t="s">
        <v>61</v>
      </c>
      <c r="D31" s="155">
        <f t="shared" si="0"/>
        <v>0</v>
      </c>
      <c r="E31" s="155">
        <v>0</v>
      </c>
      <c r="F31" s="155">
        <v>0</v>
      </c>
      <c r="G31" s="48"/>
      <c r="H31" s="48"/>
      <c r="I31" s="48"/>
      <c r="J31" s="48"/>
      <c r="K31" s="48"/>
    </row>
    <row r="32" ht="19.95" customHeight="1" spans="1:9">
      <c r="A32" s="79"/>
      <c r="B32" s="162"/>
      <c r="C32" s="163" t="s">
        <v>62</v>
      </c>
      <c r="D32" s="155">
        <f t="shared" si="0"/>
        <v>0</v>
      </c>
      <c r="E32" s="155">
        <v>0</v>
      </c>
      <c r="F32" s="155">
        <v>0</v>
      </c>
      <c r="G32" s="48"/>
      <c r="H32" s="48"/>
      <c r="I32" s="48"/>
    </row>
    <row r="33" ht="19.95" customHeight="1" spans="1:7">
      <c r="A33" s="79"/>
      <c r="B33" s="162"/>
      <c r="C33" s="163" t="s">
        <v>63</v>
      </c>
      <c r="D33" s="155">
        <f t="shared" si="0"/>
        <v>0</v>
      </c>
      <c r="E33" s="155">
        <v>0</v>
      </c>
      <c r="F33" s="155">
        <v>0</v>
      </c>
      <c r="G33" s="48"/>
    </row>
    <row r="34" ht="19.95" customHeight="1" spans="1:6">
      <c r="A34" s="16" t="s">
        <v>64</v>
      </c>
      <c r="B34" s="164">
        <f>SUM(B6,B9)</f>
        <v>83434698</v>
      </c>
      <c r="C34" s="40" t="s">
        <v>65</v>
      </c>
      <c r="D34" s="155">
        <f t="shared" ref="D34:F34" si="1">SUM(D6:D33)</f>
        <v>83434698</v>
      </c>
      <c r="E34" s="155">
        <f t="shared" si="1"/>
        <v>83434698</v>
      </c>
      <c r="F34" s="155">
        <f t="shared" si="1"/>
        <v>0</v>
      </c>
    </row>
    <row r="35" customHeight="1" spans="2:3">
      <c r="B35" s="48"/>
      <c r="C35" s="48"/>
    </row>
    <row r="36" customHeight="1" spans="2:2">
      <c r="B36" s="48"/>
    </row>
  </sheetData>
  <mergeCells count="7">
    <mergeCell ref="A1:F1"/>
    <mergeCell ref="A2:C2"/>
    <mergeCell ref="C3:F3"/>
    <mergeCell ref="D4:F4"/>
    <mergeCell ref="A4:A5"/>
    <mergeCell ref="B4:B5"/>
    <mergeCell ref="C4:C5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Zeros="0" workbookViewId="0">
      <selection activeCell="A3" sqref="$A3:$XFD5"/>
    </sheetView>
  </sheetViews>
  <sheetFormatPr defaultColWidth="9.12222222222222" defaultRowHeight="12.75" customHeight="1" outlineLevelCol="5"/>
  <cols>
    <col min="1" max="1" width="12" customWidth="1"/>
    <col min="2" max="2" width="17" customWidth="1"/>
    <col min="3" max="3" width="24.5" customWidth="1"/>
    <col min="4" max="4" width="16.3777777777778" customWidth="1"/>
    <col min="5" max="5" width="15.6222222222222" customWidth="1"/>
    <col min="6" max="6" width="14.8777777777778" customWidth="1"/>
  </cols>
  <sheetData>
    <row r="1" ht="36" customHeight="1" spans="1:6">
      <c r="A1" s="49" t="s">
        <v>113</v>
      </c>
      <c r="B1" s="49"/>
      <c r="C1" s="49"/>
      <c r="D1" s="49"/>
      <c r="E1" s="49"/>
      <c r="F1" s="49"/>
    </row>
    <row r="2" ht="25.05" customHeight="1" spans="1:6">
      <c r="A2" s="69" t="str">
        <f>(部门基本情况表!A2)</f>
        <v>编报单位：万荣县公安局</v>
      </c>
      <c r="B2" s="69"/>
      <c r="C2" s="69"/>
      <c r="F2" s="38" t="s">
        <v>25</v>
      </c>
    </row>
    <row r="3" ht="33.45" customHeight="1" spans="1:6">
      <c r="A3" s="10" t="s">
        <v>114</v>
      </c>
      <c r="B3" s="144"/>
      <c r="C3" s="71"/>
      <c r="D3" s="72" t="s">
        <v>99</v>
      </c>
      <c r="E3" s="72" t="s">
        <v>100</v>
      </c>
      <c r="F3" s="72" t="s">
        <v>101</v>
      </c>
    </row>
    <row r="4" ht="33.45" customHeight="1" spans="1:6">
      <c r="A4" s="16" t="s">
        <v>72</v>
      </c>
      <c r="B4" s="40" t="s">
        <v>73</v>
      </c>
      <c r="C4" s="53" t="s">
        <v>115</v>
      </c>
      <c r="D4" s="72"/>
      <c r="E4" s="72"/>
      <c r="F4" s="72"/>
    </row>
    <row r="5" ht="33.45" customHeight="1" spans="1:6">
      <c r="A5" s="147"/>
      <c r="B5" s="145"/>
      <c r="C5" s="146" t="s">
        <v>23</v>
      </c>
      <c r="D5" s="136">
        <f>SUM(E5:F5)</f>
        <v>0</v>
      </c>
      <c r="E5" s="136">
        <f>SUM(E6:E21)</f>
        <v>0</v>
      </c>
      <c r="F5" s="136">
        <f>SUM(F6:F21)</f>
        <v>0</v>
      </c>
    </row>
    <row r="6" ht="33" customHeight="1" spans="1:6">
      <c r="A6" s="102"/>
      <c r="B6" s="102"/>
      <c r="C6" s="102"/>
      <c r="D6" s="136">
        <f t="shared" ref="D6:D21" si="0">SUM(E6:F6)</f>
        <v>0</v>
      </c>
      <c r="E6" s="136"/>
      <c r="F6" s="136"/>
    </row>
    <row r="7" ht="33" customHeight="1" spans="1:6">
      <c r="A7" s="102"/>
      <c r="B7" s="102"/>
      <c r="C7" s="102"/>
      <c r="D7" s="136">
        <f t="shared" si="0"/>
        <v>0</v>
      </c>
      <c r="E7" s="136"/>
      <c r="F7" s="136"/>
    </row>
    <row r="8" ht="33" customHeight="1" spans="1:6">
      <c r="A8" s="102"/>
      <c r="B8" s="102"/>
      <c r="C8" s="102"/>
      <c r="D8" s="136">
        <f t="shared" si="0"/>
        <v>0</v>
      </c>
      <c r="E8" s="136"/>
      <c r="F8" s="136"/>
    </row>
    <row r="9" ht="33" customHeight="1" spans="1:6">
      <c r="A9" s="102"/>
      <c r="B9" s="102"/>
      <c r="C9" s="102"/>
      <c r="D9" s="136">
        <f t="shared" si="0"/>
        <v>0</v>
      </c>
      <c r="E9" s="136"/>
      <c r="F9" s="136"/>
    </row>
    <row r="10" ht="33" customHeight="1" spans="1:6">
      <c r="A10" s="147"/>
      <c r="B10" s="145"/>
      <c r="C10" s="146"/>
      <c r="D10" s="136">
        <f t="shared" si="0"/>
        <v>0</v>
      </c>
      <c r="E10" s="136"/>
      <c r="F10" s="136"/>
    </row>
    <row r="11" ht="33" customHeight="1" spans="1:6">
      <c r="A11" s="147"/>
      <c r="B11" s="145"/>
      <c r="C11" s="146"/>
      <c r="D11" s="136">
        <f t="shared" si="0"/>
        <v>0</v>
      </c>
      <c r="E11" s="136"/>
      <c r="F11" s="136"/>
    </row>
    <row r="12" ht="33" customHeight="1" spans="1:6">
      <c r="A12" s="147"/>
      <c r="B12" s="145"/>
      <c r="C12" s="146"/>
      <c r="D12" s="136">
        <f t="shared" si="0"/>
        <v>0</v>
      </c>
      <c r="E12" s="136"/>
      <c r="F12" s="136"/>
    </row>
    <row r="13" ht="33" customHeight="1" spans="1:6">
      <c r="A13" s="147"/>
      <c r="B13" s="147"/>
      <c r="C13" s="147"/>
      <c r="D13" s="136">
        <f t="shared" si="0"/>
        <v>0</v>
      </c>
      <c r="E13" s="136"/>
      <c r="F13" s="136"/>
    </row>
    <row r="14" ht="33" customHeight="1" spans="1:6">
      <c r="A14" s="147"/>
      <c r="B14" s="147"/>
      <c r="C14" s="147"/>
      <c r="D14" s="136">
        <f t="shared" si="0"/>
        <v>0</v>
      </c>
      <c r="E14" s="136"/>
      <c r="F14" s="136"/>
    </row>
    <row r="15" ht="33" customHeight="1" spans="1:6">
      <c r="A15" s="147"/>
      <c r="B15" s="147"/>
      <c r="C15" s="147"/>
      <c r="D15" s="136">
        <f t="shared" si="0"/>
        <v>0</v>
      </c>
      <c r="E15" s="136"/>
      <c r="F15" s="136"/>
    </row>
    <row r="16" ht="33" customHeight="1" spans="1:6">
      <c r="A16" s="147"/>
      <c r="B16" s="147"/>
      <c r="C16" s="147"/>
      <c r="D16" s="136">
        <f t="shared" si="0"/>
        <v>0</v>
      </c>
      <c r="E16" s="136"/>
      <c r="F16" s="136"/>
    </row>
    <row r="17" ht="33" customHeight="1" spans="1:6">
      <c r="A17" s="147"/>
      <c r="B17" s="147"/>
      <c r="C17" s="147"/>
      <c r="D17" s="136">
        <f t="shared" si="0"/>
        <v>0</v>
      </c>
      <c r="E17" s="136"/>
      <c r="F17" s="136"/>
    </row>
    <row r="18" ht="33" customHeight="1" spans="1:6">
      <c r="A18" s="147"/>
      <c r="B18" s="147"/>
      <c r="C18" s="147"/>
      <c r="D18" s="136">
        <f t="shared" si="0"/>
        <v>0</v>
      </c>
      <c r="E18" s="136"/>
      <c r="F18" s="136"/>
    </row>
    <row r="19" ht="33" customHeight="1" spans="1:6">
      <c r="A19" s="147"/>
      <c r="B19" s="147"/>
      <c r="C19" s="147"/>
      <c r="D19" s="136">
        <f t="shared" si="0"/>
        <v>0</v>
      </c>
      <c r="E19" s="136"/>
      <c r="F19" s="136"/>
    </row>
    <row r="20" ht="33" customHeight="1" spans="1:6">
      <c r="A20" s="147"/>
      <c r="B20" s="147"/>
      <c r="C20" s="147"/>
      <c r="D20" s="136">
        <f t="shared" si="0"/>
        <v>0</v>
      </c>
      <c r="E20" s="136"/>
      <c r="F20" s="136"/>
    </row>
    <row r="21" ht="33" customHeight="1" spans="1:6">
      <c r="A21" s="147"/>
      <c r="B21" s="147"/>
      <c r="C21" s="147"/>
      <c r="D21" s="136">
        <f t="shared" si="0"/>
        <v>0</v>
      </c>
      <c r="E21" s="136"/>
      <c r="F21" s="136"/>
    </row>
    <row r="22" customHeight="1" spans="2:4">
      <c r="B22" s="48"/>
      <c r="C22" s="48"/>
      <c r="D22" s="48"/>
    </row>
    <row r="23" customHeight="1" spans="2:3">
      <c r="B23" s="48"/>
      <c r="C23" s="48"/>
    </row>
  </sheetData>
  <mergeCells count="6">
    <mergeCell ref="A1:F1"/>
    <mergeCell ref="A2:C2"/>
    <mergeCell ref="A3:C3"/>
    <mergeCell ref="D3:D4"/>
    <mergeCell ref="E3:E4"/>
    <mergeCell ref="F3:F4"/>
  </mergeCells>
  <conditionalFormatting sqref="F6:F12">
    <cfRule type="cellIs" priority="1" stopIfTrue="1" operator="equal">
      <formula>0</formula>
    </cfRule>
  </conditionalFormatting>
  <printOptions horizontalCentered="1" verticalCentered="1"/>
  <pageMargins left="0.904166666666667" right="0.904166666666667" top="1.02291666666667" bottom="0.94375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38"/>
  <sheetViews>
    <sheetView showGridLines="0" showZeros="0" topLeftCell="A27" workbookViewId="0">
      <selection activeCell="F5" sqref="F5"/>
    </sheetView>
  </sheetViews>
  <sheetFormatPr defaultColWidth="9.12222222222222" defaultRowHeight="12.75" customHeight="1" outlineLevelCol="5"/>
  <cols>
    <col min="1" max="1" width="11.3777777777778" customWidth="1"/>
    <col min="2" max="2" width="18" customWidth="1"/>
    <col min="3" max="3" width="27.6222222222222" customWidth="1"/>
    <col min="4" max="4" width="15.6222222222222" customWidth="1"/>
    <col min="5" max="5" width="14" customWidth="1"/>
    <col min="6" max="6" width="13.8777777777778" customWidth="1"/>
  </cols>
  <sheetData>
    <row r="1" ht="36" customHeight="1" spans="1:6">
      <c r="A1" s="49" t="s">
        <v>116</v>
      </c>
      <c r="B1" s="49"/>
      <c r="C1" s="49"/>
      <c r="D1" s="49"/>
      <c r="E1" s="49"/>
      <c r="F1" s="49"/>
    </row>
    <row r="2" ht="28.5" customHeight="1" spans="1:6">
      <c r="A2" s="69" t="str">
        <f>(部门基本情况表!A2)</f>
        <v>编报单位：万荣县公安局</v>
      </c>
      <c r="B2" s="69"/>
      <c r="C2" s="69"/>
      <c r="D2" s="69"/>
      <c r="F2" s="38" t="s">
        <v>25</v>
      </c>
    </row>
    <row r="3" ht="33" customHeight="1" spans="1:6">
      <c r="A3" s="10" t="s">
        <v>117</v>
      </c>
      <c r="B3" s="144"/>
      <c r="C3" s="71"/>
      <c r="D3" s="72" t="s">
        <v>99</v>
      </c>
      <c r="E3" s="72" t="s">
        <v>100</v>
      </c>
      <c r="F3" s="72" t="s">
        <v>101</v>
      </c>
    </row>
    <row r="4" ht="33" customHeight="1" spans="1:6">
      <c r="A4" s="16" t="s">
        <v>72</v>
      </c>
      <c r="B4" s="40" t="s">
        <v>73</v>
      </c>
      <c r="C4" s="53" t="s">
        <v>115</v>
      </c>
      <c r="D4" s="72"/>
      <c r="E4" s="72"/>
      <c r="F4" s="72"/>
    </row>
    <row r="5" ht="33" customHeight="1" spans="1:6">
      <c r="A5" s="145"/>
      <c r="B5" s="145"/>
      <c r="C5" s="146" t="s">
        <v>118</v>
      </c>
      <c r="D5" s="47">
        <f>SUM(E5:F5)</f>
        <v>83434698</v>
      </c>
      <c r="E5" s="47">
        <f>SUM(E6:E24)</f>
        <v>50046498</v>
      </c>
      <c r="F5" s="47">
        <f>SUM(F6:F38)</f>
        <v>33388200</v>
      </c>
    </row>
    <row r="6" ht="33" customHeight="1" spans="1:6">
      <c r="A6" s="102" t="str">
        <f>'一般公共预算财政拨款基本及项目经济分类总表（八）'!A6</f>
        <v>2040201</v>
      </c>
      <c r="B6" s="102" t="str">
        <f>'一般公共预算财政拨款基本及项目经济分类总表（八）'!B6</f>
        <v>行政运行</v>
      </c>
      <c r="C6" s="102" t="str">
        <f>'一般公共预算财政拨款基本及项目经济分类总表（八）'!C6</f>
        <v>公安局基本支出</v>
      </c>
      <c r="D6" s="47">
        <f>SUM(E6:F6)</f>
        <v>34532565</v>
      </c>
      <c r="E6" s="47">
        <f>SUM('一般公共预算财政拨款基本及项目经济分类总表（八）'!E6)</f>
        <v>34532565</v>
      </c>
      <c r="F6" s="47"/>
    </row>
    <row r="7" ht="33" customHeight="1" spans="1:6">
      <c r="A7" s="102" t="str">
        <f>'一般公共预算财政拨款基本及项目经济分类总表（八）'!A7</f>
        <v>2040201</v>
      </c>
      <c r="B7" s="102" t="str">
        <f>'一般公共预算财政拨款基本及项目经济分类总表（八）'!B7</f>
        <v>行政运行</v>
      </c>
      <c r="C7" s="102" t="str">
        <f>'一般公共预算财政拨款基本及项目经济分类总表（八）'!C7</f>
        <v>交警队基本支出</v>
      </c>
      <c r="D7" s="47">
        <f t="shared" ref="D7:D24" si="0">SUM(E7:F7)</f>
        <v>6681084</v>
      </c>
      <c r="E7" s="47">
        <f>SUM('一般公共预算财政拨款基本及项目经济分类总表（八）'!E7)</f>
        <v>6681084</v>
      </c>
      <c r="F7" s="47"/>
    </row>
    <row r="8" ht="33" customHeight="1" spans="1:6">
      <c r="A8" s="102" t="str">
        <f>'一般公共预算财政拨款基本及项目经济分类总表（八）'!A8</f>
        <v>2080505</v>
      </c>
      <c r="B8" s="102" t="str">
        <f>'一般公共预算财政拨款基本及项目经济分类总表（八）'!B8</f>
        <v>机关事业单位基本养老保险缴费支出</v>
      </c>
      <c r="C8" s="102" t="str">
        <f>'一般公共预算财政拨款基本及项目经济分类总表（八）'!C8</f>
        <v>机关事业单位基本养老       保险缴费</v>
      </c>
      <c r="D8" s="47">
        <f t="shared" si="0"/>
        <v>3886456</v>
      </c>
      <c r="E8" s="47">
        <f>SUM('一般公共预算财政拨款基本及项目经济分类总表（八）'!E8)</f>
        <v>3886456</v>
      </c>
      <c r="F8" s="47"/>
    </row>
    <row r="9" ht="33" customHeight="1" spans="1:6">
      <c r="A9" s="102" t="str">
        <f>'一般公共预算财政拨款基本及项目经济分类总表（八）'!A9</f>
        <v>2080506</v>
      </c>
      <c r="B9" s="102" t="str">
        <f>'一般公共预算财政拨款基本及项目经济分类总表（八）'!B9</f>
        <v>机关事业单位职业年金缴费支出</v>
      </c>
      <c r="C9" s="102" t="str">
        <f>'一般公共预算财政拨款基本及项目经济分类总表（八）'!C9</f>
        <v>职业年金缴费</v>
      </c>
      <c r="D9" s="47">
        <f t="shared" si="0"/>
        <v>790000</v>
      </c>
      <c r="E9" s="47">
        <f>SUM('一般公共预算财政拨款基本及项目经济分类总表（八）'!E9)</f>
        <v>790000</v>
      </c>
      <c r="F9" s="47"/>
    </row>
    <row r="10" ht="33" customHeight="1" spans="1:6">
      <c r="A10" s="102" t="str">
        <f>'一般公共预算财政拨款基本及项目经济分类总表（八）'!A10</f>
        <v>2089999</v>
      </c>
      <c r="B10" s="102" t="str">
        <f>'一般公共预算财政拨款基本及项目经济分类总表（八）'!B10</f>
        <v>其他社会保障和就业支出</v>
      </c>
      <c r="C10" s="102" t="str">
        <f>'一般公共预算财政拨款基本及项目经济分类总表（八）'!C10</f>
        <v>失业、工伤保险缴费</v>
      </c>
      <c r="D10" s="47">
        <f t="shared" si="0"/>
        <v>60433</v>
      </c>
      <c r="E10" s="47">
        <f>SUM('一般公共预算财政拨款基本及项目经济分类总表（八）'!E10)</f>
        <v>60433</v>
      </c>
      <c r="F10" s="47"/>
    </row>
    <row r="11" ht="33" customHeight="1" spans="1:6">
      <c r="A11" s="102" t="str">
        <f>'一般公共预算财政拨款基本及项目经济分类总表（八）'!A11</f>
        <v>2101101</v>
      </c>
      <c r="B11" s="102" t="str">
        <f>'一般公共预算财政拨款基本及项目经济分类总表（八）'!B11</f>
        <v>行政单位医疗</v>
      </c>
      <c r="C11" s="102" t="str">
        <f>'一般公共预算财政拨款基本及项目经济分类总表（八）'!C11</f>
        <v>职工基本医疗保险缴费</v>
      </c>
      <c r="D11" s="47">
        <f t="shared" si="0"/>
        <v>1578873</v>
      </c>
      <c r="E11" s="47">
        <f>SUM('一般公共预算财政拨款基本及项目经济分类总表（八）'!E11)</f>
        <v>1578873</v>
      </c>
      <c r="F11" s="47"/>
    </row>
    <row r="12" ht="33" customHeight="1" spans="1:6">
      <c r="A12" s="102" t="str">
        <f>'一般公共预算财政拨款基本及项目经济分类总表（八）'!A12</f>
        <v>2210201</v>
      </c>
      <c r="B12" s="102" t="str">
        <f>'一般公共预算财政拨款基本及项目经济分类总表（八）'!B12</f>
        <v>住房公积金</v>
      </c>
      <c r="C12" s="102" t="str">
        <f>'一般公共预算财政拨款基本及项目经济分类总表（八）'!C12</f>
        <v>住房公积金</v>
      </c>
      <c r="D12" s="47">
        <f t="shared" si="0"/>
        <v>2517087</v>
      </c>
      <c r="E12" s="47">
        <f>SUM('一般公共预算财政拨款基本及项目经济分类总表（八）'!E12)</f>
        <v>2517087</v>
      </c>
      <c r="F12" s="47"/>
    </row>
    <row r="13" ht="33" customHeight="1" spans="1:6">
      <c r="A13" s="102">
        <f>'一般公共预算财政拨款基本及项目经济分类总表（八）'!A13</f>
        <v>2080899</v>
      </c>
      <c r="B13" s="102" t="str">
        <f>'一般公共预算财政拨款基本及项目经济分类总表（八）'!B13</f>
        <v>其他优抚支出</v>
      </c>
      <c r="C13" s="102" t="str">
        <f>'一般公共预算财政拨款基本及项目经济分类总表（八）'!C13</f>
        <v>单位遗属补助金</v>
      </c>
      <c r="D13" s="47">
        <f t="shared" si="0"/>
        <v>177000</v>
      </c>
      <c r="E13" s="47">
        <f>SUM('一般公共预算财政拨款基本及项目经济分类总表（八）'!E14)</f>
        <v>0</v>
      </c>
      <c r="F13" s="47">
        <f>SUM('一般公共预算财政拨款基本及项目经济分类总表（八）'!F13)</f>
        <v>177000</v>
      </c>
    </row>
    <row r="14" ht="33" customHeight="1" spans="1:6">
      <c r="A14" s="102" t="str">
        <f>'一般公共预算财政拨款基本及项目经济分类总表（八）'!A14</f>
        <v>2040202</v>
      </c>
      <c r="B14" s="102" t="str">
        <f>'一般公共预算财政拨款基本及项目经济分类总表（八）'!B14</f>
        <v>一般行政管理事务</v>
      </c>
      <c r="C14" s="102" t="str">
        <f>'一般公共预算财政拨款基本及项目经济分类总表（八）'!C14</f>
        <v>辅警人员经费</v>
      </c>
      <c r="D14" s="47">
        <f t="shared" si="0"/>
        <v>6000000</v>
      </c>
      <c r="E14" s="47">
        <f>SUM('一般公共预算财政拨款基本及项目经济分类总表（八）'!E17)</f>
        <v>0</v>
      </c>
      <c r="F14" s="47">
        <f>SUM('一般公共预算财政拨款基本及项目经济分类总表（八）'!F14)</f>
        <v>6000000</v>
      </c>
    </row>
    <row r="15" ht="33" customHeight="1" spans="1:6">
      <c r="A15" s="102" t="str">
        <f>'一般公共预算财政拨款基本及项目经济分类总表（八）'!A15</f>
        <v>2040202</v>
      </c>
      <c r="B15" s="102" t="str">
        <f>'一般公共预算财政拨款基本及项目经济分类总表（八）'!B15</f>
        <v>一般行政管理事务</v>
      </c>
      <c r="C15" s="102" t="str">
        <f>'一般公共预算财政拨款基本及项目经济分类总表（八）'!C15</f>
        <v>看守所羁押人员给养费</v>
      </c>
      <c r="D15" s="47">
        <f t="shared" si="0"/>
        <v>700000</v>
      </c>
      <c r="E15" s="47">
        <f>SUM('一般公共预算财政拨款基本及项目经济分类总表（八）'!E15)</f>
        <v>0</v>
      </c>
      <c r="F15" s="47">
        <f>SUM('一般公共预算财政拨款基本及项目经济分类总表（八）'!F15)</f>
        <v>700000</v>
      </c>
    </row>
    <row r="16" ht="33" customHeight="1" spans="1:6">
      <c r="A16" s="102" t="str">
        <f>'一般公共预算财政拨款基本及项目经济分类总表（八）'!A16</f>
        <v>2040202</v>
      </c>
      <c r="B16" s="102" t="str">
        <f>'一般公共预算财政拨款基本及项目经济分类总表（八）'!B16</f>
        <v>一般行政管理事务</v>
      </c>
      <c r="C16" s="102" t="str">
        <f>'一般公共预算财政拨款基本及项目经济分类总表（八）'!C16</f>
        <v>中队地方保障性经费</v>
      </c>
      <c r="D16" s="47">
        <f t="shared" si="0"/>
        <v>350000</v>
      </c>
      <c r="E16" s="47">
        <f>SUM('一般公共预算财政拨款基本及项目经济分类总表（八）'!E16)</f>
        <v>0</v>
      </c>
      <c r="F16" s="47">
        <f>SUM('一般公共预算财政拨款基本及项目经济分类总表（八）'!F16)</f>
        <v>350000</v>
      </c>
    </row>
    <row r="17" ht="33" customHeight="1" spans="1:6">
      <c r="A17" s="102" t="str">
        <f>'一般公共预算财政拨款基本及项目经济分类总表（八）'!A17</f>
        <v>2040202</v>
      </c>
      <c r="B17" s="102" t="str">
        <f>'一般公共预算财政拨款基本及项目经济分类总表（八）'!B17</f>
        <v>一般行政管理事务</v>
      </c>
      <c r="C17" s="102" t="str">
        <f>'一般公共预算财政拨款基本及项目经济分类总表（八）'!C17</f>
        <v>禁毒工作经费</v>
      </c>
      <c r="D17" s="47">
        <f t="shared" si="0"/>
        <v>2360000</v>
      </c>
      <c r="E17" s="47">
        <f>SUM('一般公共预算财政拨款基本及项目经济分类总表（八）'!E21)</f>
        <v>0</v>
      </c>
      <c r="F17" s="47">
        <f>SUM('一般公共预算财政拨款基本及项目经济分类总表（八）'!F17)</f>
        <v>2360000</v>
      </c>
    </row>
    <row r="18" ht="33" customHeight="1" spans="1:6">
      <c r="A18" s="102" t="str">
        <f>'一般公共预算财政拨款基本及项目经济分类总表（八）'!A18</f>
        <v>2040202</v>
      </c>
      <c r="B18" s="102" t="str">
        <f>'一般公共预算财政拨款基本及项目经济分类总表（八）'!B18</f>
        <v>一般行政管理事务</v>
      </c>
      <c r="C18" s="102" t="str">
        <f>'一般公共预算财政拨款基本及项目经济分类总表（八）'!C18</f>
        <v>基层派出所联防队经费</v>
      </c>
      <c r="D18" s="47">
        <f t="shared" si="0"/>
        <v>930000</v>
      </c>
      <c r="E18" s="47">
        <f>SUM('一般公共预算财政拨款基本及项目经济分类总表（八）'!E22)</f>
        <v>0</v>
      </c>
      <c r="F18" s="47">
        <f>SUM('一般公共预算财政拨款基本及项目经济分类总表（八）'!F18)</f>
        <v>930000</v>
      </c>
    </row>
    <row r="19" ht="33" customHeight="1" spans="1:6">
      <c r="A19" s="102" t="str">
        <f>'一般公共预算财政拨款基本及项目经济分类总表（八）'!A19</f>
        <v>2040199</v>
      </c>
      <c r="B19" s="102" t="str">
        <f>'一般公共预算财政拨款基本及项目经济分类总表（八）'!B19</f>
        <v>其他公安支出</v>
      </c>
      <c r="C19" s="102" t="str">
        <f>'一般公共预算财政拨款基本及项目经济分类总表（八）'!C19</f>
        <v>公安涉密网建设项目</v>
      </c>
      <c r="D19" s="47">
        <f t="shared" si="0"/>
        <v>1600000</v>
      </c>
      <c r="E19" s="47">
        <f>SUM('一般公共预算财政拨款基本及项目经济分类总表（八）'!E23)</f>
        <v>0</v>
      </c>
      <c r="F19" s="47">
        <f>SUM('一般公共预算财政拨款基本及项目经济分类总表（八）'!F19)</f>
        <v>1600000</v>
      </c>
    </row>
    <row r="20" ht="33" customHeight="1" spans="1:6">
      <c r="A20" s="102" t="str">
        <f>'一般公共预算财政拨款基本及项目经济分类总表（八）'!A20</f>
        <v>2040199</v>
      </c>
      <c r="B20" s="102" t="str">
        <f>'一般公共预算财政拨款基本及项目经济分类总表（八）'!B20</f>
        <v>其他公安支出</v>
      </c>
      <c r="C20" s="102" t="str">
        <f>'一般公共预算财政拨款基本及项目经济分类总表（八）'!C20</f>
        <v>撤乡设镇合并户政资金</v>
      </c>
      <c r="D20" s="47">
        <f t="shared" si="0"/>
        <v>1500000</v>
      </c>
      <c r="E20" s="47">
        <f>SUM('一般公共预算财政拨款基本及项目经济分类总表（八）'!E24)</f>
        <v>0</v>
      </c>
      <c r="F20" s="47">
        <f>SUM('一般公共预算财政拨款基本及项目经济分类总表（八）'!F20)</f>
        <v>1500000</v>
      </c>
    </row>
    <row r="21" ht="33" customHeight="1" spans="1:6">
      <c r="A21" s="102" t="str">
        <f>'一般公共预算财政拨款基本及项目经济分类总表（八）'!A21</f>
        <v>2040199</v>
      </c>
      <c r="B21" s="102" t="str">
        <f>'一般公共预算财政拨款基本及项目经济分类总表（八）'!B21</f>
        <v>其他公安支出</v>
      </c>
      <c r="C21" s="102" t="str">
        <f>'一般公共预算财政拨款基本及项目经济分类总表（八）'!C21</f>
        <v>网安实验室建设</v>
      </c>
      <c r="D21" s="47">
        <f t="shared" si="0"/>
        <v>636000</v>
      </c>
      <c r="E21" s="47"/>
      <c r="F21" s="47">
        <f>SUM('一般公共预算财政拨款基本及项目经济分类总表（八）'!F21)</f>
        <v>636000</v>
      </c>
    </row>
    <row r="22" ht="33" customHeight="1" spans="1:6">
      <c r="A22" s="102" t="str">
        <f>'一般公共预算财政拨款基本及项目经济分类总表（八）'!A22</f>
        <v>2040199</v>
      </c>
      <c r="B22" s="102" t="str">
        <f>'一般公共预算财政拨款基本及项目经济分类总表（八）'!B22</f>
        <v>其他公安支出</v>
      </c>
      <c r="C22" s="102" t="str">
        <f>'一般公共预算财政拨款基本及项目经济分类总表（八）'!C22</f>
        <v>看守所拘留所建设项目</v>
      </c>
      <c r="D22" s="47">
        <f t="shared" si="0"/>
        <v>4108000</v>
      </c>
      <c r="E22" s="47"/>
      <c r="F22" s="47">
        <f>SUM('一般公共预算财政拨款基本及项目经济分类总表（八）'!F22)</f>
        <v>4108000</v>
      </c>
    </row>
    <row r="23" ht="33" customHeight="1" spans="1:6">
      <c r="A23" s="102" t="str">
        <f>'一般公共预算财政拨款基本及项目经济分类总表（八）'!A23</f>
        <v>2040199</v>
      </c>
      <c r="B23" s="102" t="str">
        <f>'一般公共预算财政拨款基本及项目经济分类总表（八）'!B23</f>
        <v>其他公安支出</v>
      </c>
      <c r="C23" s="102" t="str">
        <f>'一般公共预算财政拨款基本及项目经济分类总表（八）'!C23</f>
        <v>智慧监管磐石建设项目</v>
      </c>
      <c r="D23" s="47">
        <f t="shared" ref="D23:D31" si="1">SUM(E23:F23)</f>
        <v>3298300</v>
      </c>
      <c r="E23" s="47"/>
      <c r="F23" s="47">
        <f>SUM('一般公共预算财政拨款基本及项目经济分类总表（八）'!F23)</f>
        <v>3298300</v>
      </c>
    </row>
    <row r="24" ht="33" customHeight="1" spans="1:6">
      <c r="A24" s="102" t="str">
        <f>'一般公共预算财政拨款基本及项目经济分类总表（八）'!A24</f>
        <v>2040199</v>
      </c>
      <c r="B24" s="102" t="str">
        <f>'一般公共预算财政拨款基本及项目经济分类总表（八）'!B24</f>
        <v>其他公安支出</v>
      </c>
      <c r="C24" s="102" t="str">
        <f>'一般公共预算财政拨款基本及项目经济分类总表（八）'!C24</f>
        <v>看守所安防设施购置</v>
      </c>
      <c r="D24" s="47">
        <f t="shared" si="1"/>
        <v>657000</v>
      </c>
      <c r="E24" s="47">
        <f>SUM('一般公共预算财政拨款基本及项目经济分类总表（八）'!E19)</f>
        <v>0</v>
      </c>
      <c r="F24" s="47">
        <f>SUM('一般公共预算财政拨款基本及项目经济分类总表（八）'!F24)</f>
        <v>657000</v>
      </c>
    </row>
    <row r="25" ht="33" customHeight="1" spans="1:6">
      <c r="A25" s="102" t="str">
        <f>'一般公共预算财政拨款基本及项目经济分类总表（八）'!A25</f>
        <v>2040220</v>
      </c>
      <c r="B25" s="102" t="str">
        <f>'一般公共预算财政拨款基本及项目经济分类总表（八）'!B25</f>
        <v>执法办案</v>
      </c>
      <c r="C25" s="102" t="str">
        <f>'一般公共预算财政拨款基本及项目经济分类总表（八）'!C25</f>
        <v>辅警人员工资经费及各类保险项目</v>
      </c>
      <c r="D25" s="47">
        <f t="shared" si="1"/>
        <v>4677900</v>
      </c>
      <c r="E25" s="47"/>
      <c r="F25" s="47">
        <f>SUM('一般公共预算财政拨款基本及项目经济分类总表（八）'!F25)</f>
        <v>4677900</v>
      </c>
    </row>
    <row r="26" ht="33" customHeight="1" spans="1:6">
      <c r="A26" s="102" t="str">
        <f>'一般公共预算财政拨款基本及项目经济分类总表（八）'!A26</f>
        <v>2040220</v>
      </c>
      <c r="B26" s="102" t="str">
        <f>'一般公共预算财政拨款基本及项目经济分类总表（八）'!B26</f>
        <v>执法办案</v>
      </c>
      <c r="C26" s="102" t="str">
        <f>'一般公共预算财政拨款基本及项目经济分类总表（八）'!C26</f>
        <v>2022年公安交警智能交通综合管控平台升级改造建设项目</v>
      </c>
      <c r="D26" s="47">
        <f t="shared" si="1"/>
        <v>785500</v>
      </c>
      <c r="E26" s="47"/>
      <c r="F26" s="47">
        <f>SUM('一般公共预算财政拨款基本及项目经济分类总表（八）'!F26)</f>
        <v>785500</v>
      </c>
    </row>
    <row r="27" ht="33" customHeight="1" spans="1:6">
      <c r="A27" s="102" t="str">
        <f>'一般公共预算财政拨款基本及项目经济分类总表（八）'!A27</f>
        <v>2040221</v>
      </c>
      <c r="B27" s="102" t="str">
        <f>'一般公共预算财政拨款基本及项目经济分类总表（八）'!B27</f>
        <v>执法办案</v>
      </c>
      <c r="C27" s="102" t="str">
        <f>'一般公共预算财政拨款基本及项目经济分类总表（八）'!C27</f>
        <v>2021年荣河公路公安检查站（小风线）业务技术用房一期建设项目</v>
      </c>
      <c r="D27" s="47">
        <f t="shared" si="1"/>
        <v>1314500</v>
      </c>
      <c r="E27" s="47"/>
      <c r="F27" s="47">
        <f>SUM('一般公共预算财政拨款基本及项目经济分类总表（八）'!F27)</f>
        <v>1314500</v>
      </c>
    </row>
    <row r="28" ht="33" customHeight="1" spans="1:6">
      <c r="A28" s="102" t="str">
        <f>'一般公共预算财政拨款基本及项目经济分类总表（八）'!A28</f>
        <v>2040220</v>
      </c>
      <c r="B28" s="102" t="str">
        <f>'一般公共预算财政拨款基本及项目经济分类总表（八）'!B28</f>
        <v>执法办案</v>
      </c>
      <c r="C28" s="102" t="str">
        <f>'一般公共预算财政拨款基本及项目经济分类总表（八）'!C28</f>
        <v>2021年万荣县城智慧交通管控增设改造电子警察及信号灯项目</v>
      </c>
      <c r="D28" s="47">
        <f t="shared" si="1"/>
        <v>1650000</v>
      </c>
      <c r="E28" s="47"/>
      <c r="F28" s="47">
        <f>SUM('一般公共预算财政拨款基本及项目经济分类总表（八）'!F28)</f>
        <v>1650000</v>
      </c>
    </row>
    <row r="29" ht="33" customHeight="1" spans="1:6">
      <c r="A29" s="102" t="str">
        <f>'一般公共预算财政拨款基本及项目经济分类总表（八）'!A29</f>
        <v>2040202</v>
      </c>
      <c r="B29" s="102" t="str">
        <f>'一般公共预算财政拨款基本及项目经济分类总表（八）'!B29</f>
        <v>一般行政管理事务</v>
      </c>
      <c r="C29" s="102" t="str">
        <f>'一般公共预算财政拨款基本及项目经济分类总表（八）'!C29</f>
        <v>公安管理事务</v>
      </c>
      <c r="D29" s="47">
        <f t="shared" si="1"/>
        <v>2000000</v>
      </c>
      <c r="E29" s="47"/>
      <c r="F29" s="47">
        <f>SUM('一般公共预算财政拨款基本及项目经济分类总表（八）'!F29)</f>
        <v>2000000</v>
      </c>
    </row>
    <row r="30" ht="33" customHeight="1" spans="1:6">
      <c r="A30" s="102" t="str">
        <f>'一般公共预算财政拨款基本及项目经济分类总表（八）'!A30</f>
        <v>2100410</v>
      </c>
      <c r="B30" s="102" t="str">
        <f>'一般公共预算财政拨款基本及项目经济分类总表（八）'!B30</f>
        <v>突发公共卫生事件应急处理</v>
      </c>
      <c r="C30" s="102" t="str">
        <f>'一般公共预算财政拨款基本及项目经济分类总表（八）'!C30</f>
        <v>2022年疫情防控流调专班费用</v>
      </c>
      <c r="D30" s="47">
        <f t="shared" si="1"/>
        <v>544000</v>
      </c>
      <c r="E30" s="47"/>
      <c r="F30" s="47">
        <f>SUM('一般公共预算财政拨款基本及项目经济分类总表（八）'!F30)</f>
        <v>544000</v>
      </c>
    </row>
    <row r="31" ht="33" customHeight="1" spans="1:6">
      <c r="A31" s="102" t="str">
        <f>'一般公共预算财政拨款基本及项目经济分类总表（八）'!A31</f>
        <v>2040199</v>
      </c>
      <c r="B31" s="102" t="str">
        <f>'一般公共预算财政拨款基本及项目经济分类总表（八）'!B31</f>
        <v>其他公安支出</v>
      </c>
      <c r="C31" s="102" t="str">
        <f>'一般公共预算财政拨款基本及项目经济分类总表（八）'!C31</f>
        <v>精神病人强制医疗费用</v>
      </c>
      <c r="D31" s="47">
        <f t="shared" si="1"/>
        <v>100000</v>
      </c>
      <c r="E31" s="47"/>
      <c r="F31" s="47">
        <f>SUM('一般公共预算财政拨款基本及项目经济分类总表（八）'!F31)</f>
        <v>100000</v>
      </c>
    </row>
    <row r="32" ht="33" customHeight="1" spans="1:6">
      <c r="A32" s="102">
        <f>'一般公共预算财政拨款基本及项目经济分类总表（八）'!A32</f>
        <v>0</v>
      </c>
      <c r="B32" s="102">
        <f>'一般公共预算财政拨款基本及项目经济分类总表（八）'!B32</f>
        <v>0</v>
      </c>
      <c r="C32" s="102">
        <f>'一般公共预算财政拨款基本及项目经济分类总表（八）'!C32</f>
        <v>0</v>
      </c>
      <c r="D32" s="47"/>
      <c r="E32" s="47"/>
      <c r="F32" s="47"/>
    </row>
    <row r="33" ht="33" customHeight="1" spans="1:6">
      <c r="A33" s="102">
        <f>'一般公共预算财政拨款基本及项目经济分类总表（八）'!A33</f>
        <v>0</v>
      </c>
      <c r="B33" s="102">
        <f>'一般公共预算财政拨款基本及项目经济分类总表（八）'!B33</f>
        <v>0</v>
      </c>
      <c r="C33" s="102">
        <f>'一般公共预算财政拨款基本及项目经济分类总表（八）'!C33</f>
        <v>0</v>
      </c>
      <c r="D33" s="47"/>
      <c r="E33" s="47"/>
      <c r="F33" s="47"/>
    </row>
    <row r="34" ht="33" customHeight="1" spans="1:6">
      <c r="A34" s="102"/>
      <c r="B34" s="102"/>
      <c r="C34" s="102"/>
      <c r="D34" s="47"/>
      <c r="E34" s="47"/>
      <c r="F34" s="47"/>
    </row>
    <row r="35" ht="33" customHeight="1" spans="1:6">
      <c r="A35" s="102"/>
      <c r="B35" s="102"/>
      <c r="C35" s="102"/>
      <c r="D35" s="47"/>
      <c r="E35" s="47"/>
      <c r="F35" s="47"/>
    </row>
    <row r="36" ht="33" customHeight="1" spans="1:6">
      <c r="A36" s="102"/>
      <c r="B36" s="102"/>
      <c r="C36" s="102"/>
      <c r="D36" s="47"/>
      <c r="E36" s="47"/>
      <c r="F36" s="47"/>
    </row>
    <row r="37" ht="33" customHeight="1" spans="1:6">
      <c r="A37" s="102">
        <f>'一般公共预算财政拨款基本及项目经济分类总表（八）'!A38</f>
        <v>0</v>
      </c>
      <c r="B37" s="102">
        <f>'一般公共预算财政拨款基本及项目经济分类总表（八）'!B38</f>
        <v>0</v>
      </c>
      <c r="C37" s="102">
        <f>'一般公共预算财政拨款基本及项目经济分类总表（八）'!C38</f>
        <v>0</v>
      </c>
      <c r="D37" s="47">
        <f>SUM(E37:F37)</f>
        <v>0</v>
      </c>
      <c r="E37" s="47">
        <f>SUM('一般公共预算财政拨款基本及项目经济分类总表（八）'!E20)</f>
        <v>0</v>
      </c>
      <c r="F37" s="47">
        <f>SUM('一般公共预算财政拨款基本及项目经济分类总表（八）'!F38)</f>
        <v>0</v>
      </c>
    </row>
    <row r="38" ht="33" customHeight="1" spans="1:6">
      <c r="A38" s="102">
        <f>'一般公共预算财政拨款基本及项目经济分类总表（八）'!A39</f>
        <v>0</v>
      </c>
      <c r="B38" s="102">
        <f>'一般公共预算财政拨款基本及项目经济分类总表（八）'!B39</f>
        <v>0</v>
      </c>
      <c r="C38" s="102">
        <f>'一般公共预算财政拨款基本及项目经济分类总表（八）'!C39</f>
        <v>0</v>
      </c>
      <c r="D38" s="47">
        <f>SUM(E38:F38)</f>
        <v>0</v>
      </c>
      <c r="E38" s="47">
        <f>SUM('一般公共预算财政拨款基本及项目经济分类总表（八）'!E18)</f>
        <v>0</v>
      </c>
      <c r="F38" s="47">
        <f>SUM('一般公共预算财政拨款基本及项目经济分类总表（八）'!F39)</f>
        <v>0</v>
      </c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D31"/>
  <sheetViews>
    <sheetView showGridLines="0" showZeros="0" topLeftCell="A3" workbookViewId="0">
      <selection activeCell="D21" sqref="D21"/>
    </sheetView>
  </sheetViews>
  <sheetFormatPr defaultColWidth="9.12222222222222" defaultRowHeight="12.75" customHeight="1" outlineLevelCol="3"/>
  <cols>
    <col min="1" max="1" width="35" customWidth="1"/>
    <col min="2" max="2" width="16.5" customWidth="1"/>
    <col min="3" max="3" width="31" customWidth="1"/>
    <col min="4" max="4" width="17.5" customWidth="1"/>
  </cols>
  <sheetData>
    <row r="1" ht="36" customHeight="1" spans="1:4">
      <c r="A1" s="49" t="s">
        <v>119</v>
      </c>
      <c r="B1" s="49"/>
      <c r="C1" s="49"/>
      <c r="D1" s="49"/>
    </row>
    <row r="2" ht="22.5" customHeight="1" spans="1:4">
      <c r="A2" s="69" t="str">
        <f>(部门基本情况表!A2)</f>
        <v>编报单位：万荣县公安局</v>
      </c>
      <c r="B2" s="69"/>
      <c r="C2" s="69"/>
      <c r="D2" s="70" t="s">
        <v>25</v>
      </c>
    </row>
    <row r="3" ht="28.95" customHeight="1" spans="1:4">
      <c r="A3" s="39" t="s">
        <v>120</v>
      </c>
      <c r="B3" s="39" t="s">
        <v>121</v>
      </c>
      <c r="C3" s="39" t="s">
        <v>120</v>
      </c>
      <c r="D3" s="39" t="s">
        <v>121</v>
      </c>
    </row>
    <row r="4" ht="21.6" customHeight="1" spans="1:4">
      <c r="A4" s="130" t="s">
        <v>23</v>
      </c>
      <c r="B4" s="131">
        <f>SUM(B5,D5,B16,B22)</f>
        <v>50046498</v>
      </c>
      <c r="C4" s="132"/>
      <c r="D4" s="133"/>
    </row>
    <row r="5" ht="21.6" customHeight="1" spans="1:4">
      <c r="A5" s="134" t="s">
        <v>122</v>
      </c>
      <c r="B5" s="135">
        <f>SUM(B6:B15)</f>
        <v>39764896</v>
      </c>
      <c r="C5" s="134" t="s">
        <v>123</v>
      </c>
      <c r="D5" s="136">
        <f>SUM(D6,D23,D26)</f>
        <v>9890802</v>
      </c>
    </row>
    <row r="6" ht="21.6" customHeight="1" spans="1:4">
      <c r="A6" s="134" t="s">
        <v>124</v>
      </c>
      <c r="B6" s="135">
        <v>12736975</v>
      </c>
      <c r="C6" s="134" t="s">
        <v>125</v>
      </c>
      <c r="D6" s="136">
        <f>SUM(D7:D22)</f>
        <v>7325800</v>
      </c>
    </row>
    <row r="7" ht="21.6" customHeight="1" spans="1:4">
      <c r="A7" s="134" t="s">
        <v>126</v>
      </c>
      <c r="B7" s="135">
        <v>15469456</v>
      </c>
      <c r="C7" s="134" t="s">
        <v>127</v>
      </c>
      <c r="D7" s="136">
        <v>404200</v>
      </c>
    </row>
    <row r="8" ht="21.6" customHeight="1" spans="1:4">
      <c r="A8" s="137" t="s">
        <v>128</v>
      </c>
      <c r="B8" s="135">
        <v>827460</v>
      </c>
      <c r="C8" s="134" t="s">
        <v>129</v>
      </c>
      <c r="D8" s="136">
        <v>130000</v>
      </c>
    </row>
    <row r="9" ht="21.6" customHeight="1" spans="1:4">
      <c r="A9" s="138" t="s">
        <v>130</v>
      </c>
      <c r="B9" s="135">
        <v>1898156</v>
      </c>
      <c r="C9" s="134" t="s">
        <v>131</v>
      </c>
      <c r="D9" s="136">
        <v>3000</v>
      </c>
    </row>
    <row r="10" ht="21.6" customHeight="1" spans="1:4">
      <c r="A10" s="138" t="s">
        <v>132</v>
      </c>
      <c r="B10" s="135">
        <v>3886456</v>
      </c>
      <c r="C10" s="138" t="s">
        <v>133</v>
      </c>
      <c r="D10" s="136">
        <v>1070000</v>
      </c>
    </row>
    <row r="11" ht="21.6" customHeight="1" spans="1:4">
      <c r="A11" s="138" t="s">
        <v>134</v>
      </c>
      <c r="B11" s="135">
        <v>1578873</v>
      </c>
      <c r="C11" s="138" t="s">
        <v>135</v>
      </c>
      <c r="D11" s="136">
        <v>1030000</v>
      </c>
    </row>
    <row r="12" ht="21.6" customHeight="1" spans="1:4">
      <c r="A12" s="138" t="s">
        <v>136</v>
      </c>
      <c r="B12" s="135">
        <v>790000</v>
      </c>
      <c r="C12" s="138" t="s">
        <v>137</v>
      </c>
      <c r="D12" s="136">
        <v>570000</v>
      </c>
    </row>
    <row r="13" ht="21.6" customHeight="1" spans="1:4">
      <c r="A13" s="138" t="s">
        <v>138</v>
      </c>
      <c r="B13" s="135">
        <v>60433</v>
      </c>
      <c r="C13" s="138" t="s">
        <v>139</v>
      </c>
      <c r="D13" s="136">
        <v>20000</v>
      </c>
    </row>
    <row r="14" ht="21.6" customHeight="1" spans="1:4">
      <c r="A14" s="137" t="s">
        <v>140</v>
      </c>
      <c r="B14" s="135">
        <v>2517087</v>
      </c>
      <c r="C14" s="138" t="s">
        <v>141</v>
      </c>
      <c r="D14" s="136">
        <v>0</v>
      </c>
    </row>
    <row r="15" ht="21.6" customHeight="1" spans="1:4">
      <c r="A15" s="137" t="s">
        <v>142</v>
      </c>
      <c r="B15" s="135"/>
      <c r="C15" s="138" t="s">
        <v>143</v>
      </c>
      <c r="D15" s="136">
        <v>30000</v>
      </c>
    </row>
    <row r="16" ht="21.6" customHeight="1" spans="1:4">
      <c r="A16" s="138" t="s">
        <v>144</v>
      </c>
      <c r="B16" s="135">
        <f>SUM(B17:B21)</f>
        <v>0</v>
      </c>
      <c r="C16" s="139" t="s">
        <v>145</v>
      </c>
      <c r="D16" s="136">
        <v>1400000</v>
      </c>
    </row>
    <row r="17" ht="21.6" customHeight="1" spans="1:4">
      <c r="A17" s="138" t="s">
        <v>146</v>
      </c>
      <c r="B17" s="136"/>
      <c r="C17" s="139" t="s">
        <v>147</v>
      </c>
      <c r="D17" s="136">
        <v>130000</v>
      </c>
    </row>
    <row r="18" ht="21.6" customHeight="1" spans="1:4">
      <c r="A18" s="138" t="s">
        <v>148</v>
      </c>
      <c r="B18" s="136"/>
      <c r="C18" s="138" t="s">
        <v>149</v>
      </c>
      <c r="D18" s="136">
        <v>40000</v>
      </c>
    </row>
    <row r="19" ht="21.6" customHeight="1" spans="1:4">
      <c r="A19" s="138" t="s">
        <v>150</v>
      </c>
      <c r="B19" s="136"/>
      <c r="C19" s="138" t="s">
        <v>151</v>
      </c>
      <c r="D19" s="136">
        <v>220000</v>
      </c>
    </row>
    <row r="20" ht="21.6" customHeight="1" spans="1:4">
      <c r="A20" s="138" t="s">
        <v>152</v>
      </c>
      <c r="B20" s="136"/>
      <c r="C20" s="138" t="s">
        <v>153</v>
      </c>
      <c r="D20" s="136">
        <v>200000</v>
      </c>
    </row>
    <row r="21" ht="21.6" customHeight="1" spans="1:4">
      <c r="A21" s="138" t="s">
        <v>154</v>
      </c>
      <c r="B21" s="136"/>
      <c r="C21" s="140" t="s">
        <v>155</v>
      </c>
      <c r="D21" s="136">
        <v>2028600</v>
      </c>
    </row>
    <row r="22" ht="21.6" customHeight="1" spans="1:4">
      <c r="A22" s="137" t="s">
        <v>156</v>
      </c>
      <c r="B22" s="136">
        <f>SUM(B23:B25)</f>
        <v>390800</v>
      </c>
      <c r="C22" s="138" t="s">
        <v>157</v>
      </c>
      <c r="D22" s="141">
        <v>50000</v>
      </c>
    </row>
    <row r="23" ht="21.6" customHeight="1" spans="1:4">
      <c r="A23" s="137" t="s">
        <v>158</v>
      </c>
      <c r="B23" s="136">
        <v>360800</v>
      </c>
      <c r="C23" s="138" t="s">
        <v>159</v>
      </c>
      <c r="D23" s="136">
        <f>SUM(D24:D25)</f>
        <v>462745</v>
      </c>
    </row>
    <row r="24" ht="21.6" customHeight="1" spans="1:4">
      <c r="A24" s="137" t="s">
        <v>160</v>
      </c>
      <c r="B24" s="136">
        <v>30000</v>
      </c>
      <c r="C24" s="138" t="s">
        <v>161</v>
      </c>
      <c r="D24" s="141">
        <v>252407</v>
      </c>
    </row>
    <row r="25" ht="21.6" customHeight="1" spans="1:4">
      <c r="A25" s="137" t="s">
        <v>162</v>
      </c>
      <c r="B25" s="136"/>
      <c r="C25" s="137" t="s">
        <v>163</v>
      </c>
      <c r="D25" s="141">
        <v>210338</v>
      </c>
    </row>
    <row r="26" ht="21.6" customHeight="1" spans="1:4">
      <c r="A26" s="138"/>
      <c r="B26" s="142"/>
      <c r="C26" s="134" t="s">
        <v>164</v>
      </c>
      <c r="D26" s="141">
        <f>SUM(D27:D31)</f>
        <v>2102257</v>
      </c>
    </row>
    <row r="27" ht="21.6" customHeight="1" spans="1:4">
      <c r="A27" s="138"/>
      <c r="B27" s="142"/>
      <c r="C27" s="134" t="s">
        <v>165</v>
      </c>
      <c r="D27" s="141">
        <v>41000</v>
      </c>
    </row>
    <row r="28" ht="21.6" customHeight="1" spans="1:4">
      <c r="A28" s="138"/>
      <c r="B28" s="142"/>
      <c r="C28" s="138" t="s">
        <v>166</v>
      </c>
      <c r="D28" s="141">
        <v>1180000</v>
      </c>
    </row>
    <row r="29" ht="21.6" customHeight="1" spans="1:4">
      <c r="A29" s="138"/>
      <c r="B29" s="142"/>
      <c r="C29" s="138" t="s">
        <v>167</v>
      </c>
      <c r="D29" s="141">
        <v>290000</v>
      </c>
    </row>
    <row r="30" ht="21.6" customHeight="1" spans="1:4">
      <c r="A30" s="138"/>
      <c r="B30" s="142"/>
      <c r="C30" s="138" t="s">
        <v>168</v>
      </c>
      <c r="D30" s="141">
        <v>441257</v>
      </c>
    </row>
    <row r="31" ht="21.6" customHeight="1" spans="1:4">
      <c r="A31" s="134"/>
      <c r="B31" s="143"/>
      <c r="C31" s="138" t="s">
        <v>169</v>
      </c>
      <c r="D31" s="136">
        <v>150000</v>
      </c>
    </row>
  </sheetData>
  <mergeCells count="3">
    <mergeCell ref="A1:D1"/>
    <mergeCell ref="A2:C2"/>
    <mergeCell ref="B4:D4"/>
  </mergeCells>
  <printOptions horizontalCentered="1" verticalCentered="1"/>
  <pageMargins left="0.904166666666667" right="0.904166666666667" top="1.02291666666667" bottom="0.94375" header="0.511805555555556" footer="0.275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39"/>
  <sheetViews>
    <sheetView workbookViewId="0">
      <pane xSplit="6" ySplit="5" topLeftCell="G26" activePane="bottomRight" state="frozen"/>
      <selection/>
      <selection pane="topRight"/>
      <selection pane="bottomLeft"/>
      <selection pane="bottomRight" activeCell="F31" sqref="F31"/>
    </sheetView>
  </sheetViews>
  <sheetFormatPr defaultColWidth="9.12222222222222" defaultRowHeight="12.75" customHeight="1"/>
  <cols>
    <col min="1" max="1" width="12.1222222222222" style="88" customWidth="1"/>
    <col min="2" max="2" width="17.3777777777778" style="88" customWidth="1"/>
    <col min="3" max="3" width="27.3777777777778" style="88" customWidth="1"/>
    <col min="4" max="4" width="14.3777777777778" style="88" customWidth="1"/>
    <col min="5" max="6" width="13.5" style="88" customWidth="1"/>
    <col min="7" max="7" width="16" style="88" customWidth="1"/>
    <col min="8" max="8" width="13" style="88" customWidth="1"/>
    <col min="9" max="9" width="13.1222222222222" style="88" customWidth="1"/>
    <col min="10" max="11" width="12" style="88" customWidth="1"/>
    <col min="12" max="12" width="11.5" style="88" customWidth="1"/>
    <col min="13" max="15" width="11.6222222222222" style="88" customWidth="1"/>
    <col min="16" max="17" width="11" style="88" customWidth="1"/>
    <col min="18" max="18" width="12.3777777777778" style="88" customWidth="1"/>
    <col min="19" max="19" width="11.8777777777778" style="88" customWidth="1"/>
    <col min="20" max="20" width="11.1222222222222" style="88" customWidth="1"/>
    <col min="21" max="21" width="10.8777777777778" style="88" customWidth="1"/>
    <col min="22" max="22" width="8.87777777777778" style="88" customWidth="1"/>
    <col min="23" max="23" width="9" style="88" customWidth="1"/>
    <col min="24" max="24" width="11.8777777777778" style="88" customWidth="1"/>
    <col min="25" max="26" width="9.62222222222222" style="88" customWidth="1"/>
    <col min="27" max="27" width="11.8777777777778" style="88" customWidth="1"/>
    <col min="28" max="31" width="9.62222222222222" style="88" customWidth="1"/>
    <col min="32" max="32" width="11.8777777777778" style="88" customWidth="1"/>
    <col min="33" max="33" width="9.87777777777778" style="88" customWidth="1"/>
    <col min="34" max="34" width="9.37777777777778" style="88" customWidth="1"/>
    <col min="35" max="35" width="11.8777777777778" style="88" customWidth="1"/>
    <col min="36" max="36" width="8.12222222222222" style="88" customWidth="1"/>
    <col min="37" max="40" width="9.62222222222222" style="88" customWidth="1"/>
    <col min="41" max="41" width="9.5" style="88" customWidth="1"/>
    <col min="42" max="42" width="11.8777777777778" style="88" customWidth="1"/>
    <col min="43" max="43" width="9.62222222222222" style="88" customWidth="1"/>
    <col min="44" max="44" width="13" style="88" customWidth="1"/>
    <col min="45" max="46" width="10.3777777777778" style="88" customWidth="1"/>
    <col min="47" max="47" width="8" style="88" customWidth="1"/>
    <col min="48" max="49" width="10.6222222222222" style="88" customWidth="1"/>
    <col min="50" max="50" width="8" style="88" customWidth="1"/>
    <col min="51" max="51" width="10.3777777777778" style="88" customWidth="1"/>
    <col min="52" max="52" width="9.62222222222222" style="88" customWidth="1"/>
    <col min="53" max="53" width="11.3777777777778" style="88" customWidth="1"/>
    <col min="54" max="54" width="10.1222222222222" style="88" customWidth="1"/>
    <col min="55" max="55" width="10.5" style="88" customWidth="1"/>
    <col min="56" max="57" width="10" style="88" customWidth="1"/>
    <col min="58" max="58" width="10.1222222222222" style="88" customWidth="1"/>
    <col min="59" max="59" width="10" style="88" customWidth="1"/>
    <col min="60" max="60" width="9.37777777777778" style="88" customWidth="1"/>
    <col min="61" max="61" width="10.1222222222222" style="88" customWidth="1"/>
    <col min="62" max="62" width="9.62222222222222" style="88" customWidth="1"/>
    <col min="63" max="63" width="7" style="88" customWidth="1"/>
    <col min="64" max="65" width="9.62222222222222" style="88" customWidth="1"/>
    <col min="66" max="66" width="8.62222222222222" style="88" customWidth="1"/>
    <col min="67" max="67" width="10.1222222222222" style="88" customWidth="1"/>
    <col min="68" max="68" width="11.8777777777778" style="88" customWidth="1"/>
    <col min="69" max="16384" width="9.12222222222222" style="88"/>
  </cols>
  <sheetData>
    <row r="1" ht="36" customHeight="1" spans="1:68">
      <c r="A1" s="89" t="s">
        <v>170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 t="s">
        <v>170</v>
      </c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 t="s">
        <v>170</v>
      </c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</row>
    <row r="2" ht="28.5" customHeight="1" spans="1:68">
      <c r="A2" s="90" t="str">
        <f>(部门基本情况表!A2)</f>
        <v>编报单位：万荣县公安局</v>
      </c>
      <c r="B2" s="90"/>
      <c r="C2" s="90"/>
      <c r="G2" s="91"/>
      <c r="R2" s="91" t="s">
        <v>25</v>
      </c>
      <c r="S2" s="110" t="str">
        <f>部门基本情况表!A2</f>
        <v>编报单位：万荣县公安局</v>
      </c>
      <c r="T2" s="110"/>
      <c r="U2" s="110"/>
      <c r="V2" s="110"/>
      <c r="W2" s="110"/>
      <c r="X2" s="110"/>
      <c r="AP2" s="118" t="s">
        <v>25</v>
      </c>
      <c r="AQ2" s="118"/>
      <c r="AR2" s="119" t="str">
        <f>部门基本情况表!A2</f>
        <v>编报单位：万荣县公安局</v>
      </c>
      <c r="AS2" s="120"/>
      <c r="AT2" s="120"/>
      <c r="AU2" s="120"/>
      <c r="AV2" s="120"/>
      <c r="AW2" s="120"/>
      <c r="AX2" s="120"/>
      <c r="AY2" s="120"/>
      <c r="BM2" s="127"/>
      <c r="BN2" s="118" t="s">
        <v>25</v>
      </c>
      <c r="BO2" s="118"/>
      <c r="BP2" s="118"/>
    </row>
    <row r="3" s="85" customFormat="1" ht="41.25" customHeight="1" spans="1:68">
      <c r="A3" s="92" t="s">
        <v>28</v>
      </c>
      <c r="B3" s="92"/>
      <c r="C3" s="92"/>
      <c r="D3" s="93" t="s">
        <v>99</v>
      </c>
      <c r="E3" s="93" t="s">
        <v>100</v>
      </c>
      <c r="F3" s="93" t="s">
        <v>101</v>
      </c>
      <c r="G3" s="94" t="s">
        <v>171</v>
      </c>
      <c r="H3" s="94" t="s">
        <v>172</v>
      </c>
      <c r="I3" s="107" t="s">
        <v>173</v>
      </c>
      <c r="J3" s="108"/>
      <c r="K3" s="108"/>
      <c r="L3" s="108"/>
      <c r="M3" s="107" t="s">
        <v>174</v>
      </c>
      <c r="N3" s="108"/>
      <c r="O3" s="108"/>
      <c r="P3" s="109"/>
      <c r="Q3" s="104" t="s">
        <v>87</v>
      </c>
      <c r="R3" s="104" t="s">
        <v>175</v>
      </c>
      <c r="S3" s="111" t="s">
        <v>176</v>
      </c>
      <c r="T3" s="92" t="s">
        <v>177</v>
      </c>
      <c r="U3" s="92"/>
      <c r="V3" s="92"/>
      <c r="W3" s="92"/>
      <c r="X3" s="92"/>
      <c r="Y3" s="92"/>
      <c r="Z3" s="92"/>
      <c r="AA3" s="92"/>
      <c r="AB3" s="113" t="s">
        <v>177</v>
      </c>
      <c r="AC3" s="114"/>
      <c r="AD3" s="114"/>
      <c r="AE3" s="114"/>
      <c r="AF3" s="115"/>
      <c r="AG3" s="92" t="s">
        <v>178</v>
      </c>
      <c r="AH3" s="92" t="s">
        <v>179</v>
      </c>
      <c r="AI3" s="117" t="s">
        <v>180</v>
      </c>
      <c r="AJ3" s="114"/>
      <c r="AK3" s="115"/>
      <c r="AL3" s="92" t="s">
        <v>181</v>
      </c>
      <c r="AM3" s="92"/>
      <c r="AN3" s="92" t="s">
        <v>182</v>
      </c>
      <c r="AO3" s="92" t="s">
        <v>183</v>
      </c>
      <c r="AP3" s="92" t="s">
        <v>184</v>
      </c>
      <c r="AQ3" s="92" t="s">
        <v>185</v>
      </c>
      <c r="AR3" s="94" t="s">
        <v>186</v>
      </c>
      <c r="AS3" s="92" t="s">
        <v>187</v>
      </c>
      <c r="AT3" s="92"/>
      <c r="AU3" s="92"/>
      <c r="AV3" s="92" t="s">
        <v>188</v>
      </c>
      <c r="AW3" s="121" t="s">
        <v>189</v>
      </c>
      <c r="AX3" s="122" t="s">
        <v>190</v>
      </c>
      <c r="AY3" s="122"/>
      <c r="AZ3" s="92" t="s">
        <v>191</v>
      </c>
      <c r="BA3" s="94" t="s">
        <v>192</v>
      </c>
      <c r="BB3" s="122" t="s">
        <v>193</v>
      </c>
      <c r="BC3" s="122" t="s">
        <v>194</v>
      </c>
      <c r="BD3" s="123" t="s">
        <v>195</v>
      </c>
      <c r="BE3" s="125"/>
      <c r="BF3" s="125"/>
      <c r="BG3" s="126"/>
      <c r="BH3" s="92" t="s">
        <v>196</v>
      </c>
      <c r="BI3" s="92"/>
      <c r="BJ3" s="92"/>
      <c r="BK3" s="126" t="s">
        <v>197</v>
      </c>
      <c r="BL3" s="122" t="s">
        <v>198</v>
      </c>
      <c r="BM3" s="122"/>
      <c r="BN3" s="128" t="s">
        <v>199</v>
      </c>
      <c r="BO3" s="129"/>
      <c r="BP3" s="94" t="s">
        <v>200</v>
      </c>
    </row>
    <row r="4" s="86" customFormat="1" ht="42" customHeight="1" spans="1:80">
      <c r="A4" s="95" t="s">
        <v>72</v>
      </c>
      <c r="B4" s="96" t="s">
        <v>73</v>
      </c>
      <c r="C4" s="96" t="s">
        <v>201</v>
      </c>
      <c r="D4" s="93"/>
      <c r="E4" s="93"/>
      <c r="F4" s="93"/>
      <c r="G4" s="94" t="s">
        <v>202</v>
      </c>
      <c r="H4" s="94" t="s">
        <v>203</v>
      </c>
      <c r="I4" s="104" t="s">
        <v>204</v>
      </c>
      <c r="J4" s="104" t="s">
        <v>205</v>
      </c>
      <c r="K4" s="104" t="s">
        <v>206</v>
      </c>
      <c r="L4" s="104" t="s">
        <v>207</v>
      </c>
      <c r="M4" s="104" t="s">
        <v>208</v>
      </c>
      <c r="N4" s="104" t="s">
        <v>209</v>
      </c>
      <c r="O4" s="104" t="s">
        <v>210</v>
      </c>
      <c r="P4" s="104" t="s">
        <v>211</v>
      </c>
      <c r="Q4" s="104" t="s">
        <v>87</v>
      </c>
      <c r="R4" s="104" t="s">
        <v>175</v>
      </c>
      <c r="S4" s="94" t="s">
        <v>212</v>
      </c>
      <c r="T4" s="104" t="s">
        <v>213</v>
      </c>
      <c r="U4" s="104" t="s">
        <v>214</v>
      </c>
      <c r="V4" s="104" t="s">
        <v>215</v>
      </c>
      <c r="W4" s="104" t="s">
        <v>216</v>
      </c>
      <c r="X4" s="104" t="s">
        <v>217</v>
      </c>
      <c r="Y4" s="104" t="s">
        <v>218</v>
      </c>
      <c r="Z4" s="104" t="s">
        <v>219</v>
      </c>
      <c r="AA4" s="104" t="s">
        <v>220</v>
      </c>
      <c r="AB4" s="104" t="s">
        <v>221</v>
      </c>
      <c r="AC4" s="104" t="s">
        <v>222</v>
      </c>
      <c r="AD4" s="104" t="s">
        <v>223</v>
      </c>
      <c r="AE4" s="104" t="s">
        <v>224</v>
      </c>
      <c r="AF4" s="104" t="s">
        <v>225</v>
      </c>
      <c r="AG4" s="104" t="s">
        <v>178</v>
      </c>
      <c r="AH4" s="104" t="s">
        <v>179</v>
      </c>
      <c r="AI4" s="104" t="s">
        <v>226</v>
      </c>
      <c r="AJ4" s="104" t="s">
        <v>227</v>
      </c>
      <c r="AK4" s="104" t="s">
        <v>228</v>
      </c>
      <c r="AL4" s="104" t="s">
        <v>229</v>
      </c>
      <c r="AM4" s="104" t="s">
        <v>181</v>
      </c>
      <c r="AN4" s="104" t="s">
        <v>182</v>
      </c>
      <c r="AO4" s="104" t="s">
        <v>183</v>
      </c>
      <c r="AP4" s="104" t="s">
        <v>184</v>
      </c>
      <c r="AQ4" s="92" t="s">
        <v>185</v>
      </c>
      <c r="AR4" s="94" t="s">
        <v>186</v>
      </c>
      <c r="AS4" s="104" t="s">
        <v>230</v>
      </c>
      <c r="AT4" s="104" t="s">
        <v>231</v>
      </c>
      <c r="AU4" s="104" t="s">
        <v>232</v>
      </c>
      <c r="AV4" s="104" t="s">
        <v>188</v>
      </c>
      <c r="AW4" s="121" t="s">
        <v>189</v>
      </c>
      <c r="AX4" s="122" t="s">
        <v>233</v>
      </c>
      <c r="AY4" s="122" t="s">
        <v>234</v>
      </c>
      <c r="AZ4" s="104" t="s">
        <v>191</v>
      </c>
      <c r="BA4" s="94" t="s">
        <v>235</v>
      </c>
      <c r="BB4" s="122" t="s">
        <v>193</v>
      </c>
      <c r="BC4" s="122" t="s">
        <v>194</v>
      </c>
      <c r="BD4" s="122" t="s">
        <v>236</v>
      </c>
      <c r="BE4" s="122" t="s">
        <v>237</v>
      </c>
      <c r="BF4" s="122" t="s">
        <v>238</v>
      </c>
      <c r="BG4" s="122" t="s">
        <v>239</v>
      </c>
      <c r="BH4" s="104" t="s">
        <v>240</v>
      </c>
      <c r="BI4" s="92" t="s">
        <v>241</v>
      </c>
      <c r="BJ4" s="92" t="s">
        <v>242</v>
      </c>
      <c r="BK4" s="126" t="s">
        <v>197</v>
      </c>
      <c r="BL4" s="126" t="s">
        <v>243</v>
      </c>
      <c r="BM4" s="122" t="s">
        <v>244</v>
      </c>
      <c r="BN4" s="94" t="s">
        <v>245</v>
      </c>
      <c r="BO4" s="94" t="s">
        <v>246</v>
      </c>
      <c r="BP4" s="94" t="s">
        <v>200</v>
      </c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</row>
    <row r="5" s="87" customFormat="1" ht="31.5" customHeight="1" spans="1:68">
      <c r="A5" s="97"/>
      <c r="B5" s="97"/>
      <c r="C5" s="98" t="s">
        <v>118</v>
      </c>
      <c r="D5" s="99">
        <f t="shared" ref="D5:D12" si="0">SUM(E5:F5)</f>
        <v>83434698</v>
      </c>
      <c r="E5" s="100">
        <f>SUM('一般公共预算财政拨款基本支出经济分类表（七）'!B4)</f>
        <v>50046498</v>
      </c>
      <c r="F5" s="100">
        <f>SUM(F6:F37)</f>
        <v>33388200</v>
      </c>
      <c r="G5" s="101">
        <f t="shared" ref="G5:G12" si="1">SUM(H5+S5+AR5+BA5+BN5+BO5+BP5)</f>
        <v>72350798</v>
      </c>
      <c r="H5" s="101">
        <f t="shared" ref="H5:H12" si="2">SUM(I5:R5)</f>
        <v>46594896</v>
      </c>
      <c r="I5" s="101">
        <f t="shared" ref="I5:R5" si="3">SUM(I6:I37)</f>
        <v>12736975</v>
      </c>
      <c r="J5" s="101">
        <f t="shared" si="3"/>
        <v>15469456</v>
      </c>
      <c r="K5" s="101">
        <f t="shared" si="3"/>
        <v>827460</v>
      </c>
      <c r="L5" s="101">
        <f t="shared" si="3"/>
        <v>1898156</v>
      </c>
      <c r="M5" s="101">
        <f t="shared" si="3"/>
        <v>3886456</v>
      </c>
      <c r="N5" s="101">
        <f t="shared" si="3"/>
        <v>790000</v>
      </c>
      <c r="O5" s="101">
        <f t="shared" si="3"/>
        <v>1578873</v>
      </c>
      <c r="P5" s="101">
        <f t="shared" si="3"/>
        <v>60433</v>
      </c>
      <c r="Q5" s="101">
        <f t="shared" si="3"/>
        <v>2517087</v>
      </c>
      <c r="R5" s="101">
        <f t="shared" si="3"/>
        <v>6830000</v>
      </c>
      <c r="S5" s="101">
        <f t="shared" ref="S5" si="4">SUM(T5:AP5)</f>
        <v>14140802</v>
      </c>
      <c r="T5" s="101">
        <f t="shared" ref="T5:AE5" si="5">SUM(T6:T37)</f>
        <v>414200</v>
      </c>
      <c r="U5" s="101">
        <f t="shared" si="5"/>
        <v>130000</v>
      </c>
      <c r="V5" s="101">
        <f t="shared" si="5"/>
        <v>3000</v>
      </c>
      <c r="W5" s="101">
        <f t="shared" si="5"/>
        <v>41000</v>
      </c>
      <c r="X5" s="101">
        <f t="shared" si="5"/>
        <v>1180000</v>
      </c>
      <c r="Y5" s="101">
        <f t="shared" si="5"/>
        <v>290000</v>
      </c>
      <c r="Z5" s="101">
        <f t="shared" si="5"/>
        <v>441257</v>
      </c>
      <c r="AA5" s="101">
        <f t="shared" si="5"/>
        <v>1070000</v>
      </c>
      <c r="AB5" s="101">
        <f t="shared" si="5"/>
        <v>570000</v>
      </c>
      <c r="AC5" s="101">
        <f t="shared" si="5"/>
        <v>200000</v>
      </c>
      <c r="AD5" s="101">
        <f t="shared" si="5"/>
        <v>252407</v>
      </c>
      <c r="AE5" s="101">
        <f t="shared" si="5"/>
        <v>210338</v>
      </c>
      <c r="AF5" s="101">
        <f t="shared" ref="AF5:AQ5" si="6">SUM(AF6:AF37)</f>
        <v>2028600</v>
      </c>
      <c r="AG5" s="101">
        <f t="shared" si="6"/>
        <v>20000</v>
      </c>
      <c r="AH5" s="101">
        <f t="shared" si="6"/>
        <v>0</v>
      </c>
      <c r="AI5" s="101">
        <f t="shared" si="6"/>
        <v>2900000</v>
      </c>
      <c r="AJ5" s="101">
        <f t="shared" si="6"/>
        <v>0</v>
      </c>
      <c r="AK5" s="101">
        <f t="shared" si="6"/>
        <v>130000</v>
      </c>
      <c r="AL5" s="101">
        <f t="shared" si="6"/>
        <v>40000</v>
      </c>
      <c r="AM5" s="101">
        <f t="shared" si="6"/>
        <v>2760000</v>
      </c>
      <c r="AN5" s="101">
        <f t="shared" si="6"/>
        <v>30000</v>
      </c>
      <c r="AO5" s="101">
        <f t="shared" si="6"/>
        <v>150000</v>
      </c>
      <c r="AP5" s="101">
        <f t="shared" si="6"/>
        <v>1280000</v>
      </c>
      <c r="AQ5" s="101">
        <f t="shared" si="6"/>
        <v>50000</v>
      </c>
      <c r="AR5" s="101">
        <f t="shared" ref="AR5:AR12" si="7">SUM(AS5:AZ5)</f>
        <v>835000</v>
      </c>
      <c r="AS5" s="101">
        <f t="shared" ref="AS5:AZ5" si="8">SUM(AS6:AS37)</f>
        <v>835000</v>
      </c>
      <c r="AT5" s="101">
        <f t="shared" si="8"/>
        <v>0</v>
      </c>
      <c r="AU5" s="101">
        <f t="shared" si="8"/>
        <v>0</v>
      </c>
      <c r="AV5" s="101">
        <f t="shared" si="8"/>
        <v>0</v>
      </c>
      <c r="AW5" s="101">
        <f t="shared" si="8"/>
        <v>0</v>
      </c>
      <c r="AX5" s="101">
        <f t="shared" si="8"/>
        <v>0</v>
      </c>
      <c r="AY5" s="101">
        <f t="shared" si="8"/>
        <v>0</v>
      </c>
      <c r="AZ5" s="101">
        <f t="shared" si="8"/>
        <v>0</v>
      </c>
      <c r="BA5" s="101">
        <f t="shared" ref="BA5:BA12" si="9">SUM(BB5:BN5)</f>
        <v>10780100</v>
      </c>
      <c r="BB5" s="101">
        <f t="shared" ref="BB5:BP5" si="10">SUM(BB6:BB37)</f>
        <v>0</v>
      </c>
      <c r="BC5" s="101">
        <f t="shared" si="10"/>
        <v>10299300</v>
      </c>
      <c r="BD5" s="101">
        <f t="shared" si="10"/>
        <v>0</v>
      </c>
      <c r="BE5" s="101">
        <f t="shared" si="10"/>
        <v>0</v>
      </c>
      <c r="BF5" s="101">
        <f t="shared" si="10"/>
        <v>0</v>
      </c>
      <c r="BG5" s="101">
        <f t="shared" si="10"/>
        <v>0</v>
      </c>
      <c r="BH5" s="101">
        <f t="shared" si="10"/>
        <v>420800</v>
      </c>
      <c r="BI5" s="101">
        <f t="shared" si="10"/>
        <v>60000</v>
      </c>
      <c r="BJ5" s="101">
        <f t="shared" si="10"/>
        <v>0</v>
      </c>
      <c r="BK5" s="101">
        <f t="shared" si="10"/>
        <v>0</v>
      </c>
      <c r="BL5" s="101">
        <f t="shared" si="10"/>
        <v>0</v>
      </c>
      <c r="BM5" s="101">
        <f t="shared" si="10"/>
        <v>0</v>
      </c>
      <c r="BN5" s="101">
        <f t="shared" si="10"/>
        <v>0</v>
      </c>
      <c r="BO5" s="101">
        <f t="shared" si="10"/>
        <v>0</v>
      </c>
      <c r="BP5" s="101">
        <f t="shared" si="10"/>
        <v>0</v>
      </c>
    </row>
    <row r="6" s="87" customFormat="1" ht="31.5" customHeight="1" spans="1:68">
      <c r="A6" s="102" t="s">
        <v>76</v>
      </c>
      <c r="B6" s="102" t="s">
        <v>77</v>
      </c>
      <c r="C6" s="103" t="s">
        <v>247</v>
      </c>
      <c r="D6" s="100">
        <v>34532565</v>
      </c>
      <c r="E6" s="100">
        <v>34532565</v>
      </c>
      <c r="F6" s="100"/>
      <c r="G6" s="101">
        <v>34532565</v>
      </c>
      <c r="H6" s="101">
        <v>26047633</v>
      </c>
      <c r="I6" s="101">
        <v>10525951</v>
      </c>
      <c r="J6" s="101">
        <v>13213384</v>
      </c>
      <c r="K6" s="101">
        <v>737460</v>
      </c>
      <c r="L6" s="101">
        <v>1570838</v>
      </c>
      <c r="M6" s="101"/>
      <c r="N6" s="101"/>
      <c r="O6" s="101"/>
      <c r="P6" s="101"/>
      <c r="Q6" s="101"/>
      <c r="R6" s="101">
        <v>0</v>
      </c>
      <c r="S6" s="101">
        <v>8184932</v>
      </c>
      <c r="T6" s="101">
        <v>178000</v>
      </c>
      <c r="U6" s="101">
        <v>100000</v>
      </c>
      <c r="V6" s="101">
        <v>2000</v>
      </c>
      <c r="W6" s="101">
        <v>26000</v>
      </c>
      <c r="X6" s="101">
        <v>1000000</v>
      </c>
      <c r="Y6" s="101">
        <v>200000</v>
      </c>
      <c r="Z6" s="101">
        <v>375900</v>
      </c>
      <c r="AA6" s="101">
        <v>1000000</v>
      </c>
      <c r="AB6" s="101">
        <v>500000</v>
      </c>
      <c r="AC6" s="101">
        <v>200000</v>
      </c>
      <c r="AD6" s="101">
        <v>209363</v>
      </c>
      <c r="AE6" s="101">
        <v>174469</v>
      </c>
      <c r="AF6" s="101">
        <v>1684200</v>
      </c>
      <c r="AG6" s="101">
        <v>20000</v>
      </c>
      <c r="AH6" s="101">
        <v>0</v>
      </c>
      <c r="AI6" s="101">
        <v>1300000</v>
      </c>
      <c r="AJ6" s="101"/>
      <c r="AK6" s="101">
        <v>100000</v>
      </c>
      <c r="AL6" s="101">
        <v>0</v>
      </c>
      <c r="AM6" s="101">
        <v>70000</v>
      </c>
      <c r="AN6" s="101">
        <v>30000</v>
      </c>
      <c r="AO6" s="101">
        <v>15000</v>
      </c>
      <c r="AP6" s="101">
        <v>1000000</v>
      </c>
      <c r="AQ6" s="101">
        <v>0</v>
      </c>
      <c r="AR6" s="101">
        <v>0</v>
      </c>
      <c r="AS6" s="101"/>
      <c r="AT6" s="101"/>
      <c r="AU6" s="101"/>
      <c r="AV6" s="101"/>
      <c r="AW6" s="101"/>
      <c r="AX6" s="101"/>
      <c r="AY6" s="101"/>
      <c r="AZ6" s="101">
        <v>0</v>
      </c>
      <c r="BA6" s="101">
        <v>300000</v>
      </c>
      <c r="BB6" s="101"/>
      <c r="BC6" s="101"/>
      <c r="BD6" s="101"/>
      <c r="BE6" s="101"/>
      <c r="BF6" s="101"/>
      <c r="BG6" s="101"/>
      <c r="BH6" s="101">
        <v>300000</v>
      </c>
      <c r="BI6" s="101">
        <v>0</v>
      </c>
      <c r="BJ6" s="101">
        <v>0</v>
      </c>
      <c r="BK6" s="101"/>
      <c r="BL6" s="101"/>
      <c r="BM6" s="101"/>
      <c r="BN6" s="101"/>
      <c r="BO6" s="101"/>
      <c r="BP6" s="101"/>
    </row>
    <row r="7" s="87" customFormat="1" ht="31.5" customHeight="1" spans="1:68">
      <c r="A7" s="102" t="s">
        <v>76</v>
      </c>
      <c r="B7" s="102" t="s">
        <v>77</v>
      </c>
      <c r="C7" s="103" t="s">
        <v>248</v>
      </c>
      <c r="D7" s="100">
        <v>6681084</v>
      </c>
      <c r="E7" s="100">
        <v>6681084</v>
      </c>
      <c r="F7" s="100"/>
      <c r="G7" s="101">
        <v>6681084</v>
      </c>
      <c r="H7" s="101">
        <v>4884414</v>
      </c>
      <c r="I7" s="101">
        <v>2211024</v>
      </c>
      <c r="J7" s="101">
        <v>2256072</v>
      </c>
      <c r="K7" s="101">
        <v>90000</v>
      </c>
      <c r="L7" s="101">
        <v>327318</v>
      </c>
      <c r="M7" s="101"/>
      <c r="N7" s="101"/>
      <c r="O7" s="101"/>
      <c r="P7" s="101"/>
      <c r="Q7" s="101"/>
      <c r="R7" s="101"/>
      <c r="S7" s="101">
        <v>1705870</v>
      </c>
      <c r="T7" s="101">
        <v>226200</v>
      </c>
      <c r="U7" s="101">
        <v>30000</v>
      </c>
      <c r="V7" s="101">
        <v>1000</v>
      </c>
      <c r="W7" s="101">
        <v>15000</v>
      </c>
      <c r="X7" s="101">
        <v>180000</v>
      </c>
      <c r="Y7" s="101">
        <v>90000</v>
      </c>
      <c r="Z7" s="101">
        <v>65357</v>
      </c>
      <c r="AA7" s="101">
        <v>70000</v>
      </c>
      <c r="AB7" s="101">
        <v>70000</v>
      </c>
      <c r="AC7" s="101">
        <v>0</v>
      </c>
      <c r="AD7" s="101">
        <v>43044</v>
      </c>
      <c r="AE7" s="101">
        <v>35869</v>
      </c>
      <c r="AF7" s="101">
        <v>344400</v>
      </c>
      <c r="AG7" s="101">
        <v>0</v>
      </c>
      <c r="AH7" s="101">
        <v>0</v>
      </c>
      <c r="AI7" s="101">
        <v>100000</v>
      </c>
      <c r="AJ7" s="101"/>
      <c r="AK7" s="101">
        <v>30000</v>
      </c>
      <c r="AL7" s="101">
        <v>40000</v>
      </c>
      <c r="AM7" s="101">
        <v>150000</v>
      </c>
      <c r="AN7" s="101">
        <v>0</v>
      </c>
      <c r="AO7" s="101">
        <v>135000</v>
      </c>
      <c r="AP7" s="101">
        <v>30000</v>
      </c>
      <c r="AQ7" s="101">
        <v>50000</v>
      </c>
      <c r="AR7" s="101">
        <v>0</v>
      </c>
      <c r="AS7" s="101"/>
      <c r="AT7" s="101"/>
      <c r="AU7" s="101"/>
      <c r="AV7" s="101"/>
      <c r="AW7" s="101"/>
      <c r="AX7" s="101"/>
      <c r="AY7" s="101"/>
      <c r="AZ7" s="101">
        <v>0</v>
      </c>
      <c r="BA7" s="101">
        <v>90800</v>
      </c>
      <c r="BB7" s="101"/>
      <c r="BC7" s="101"/>
      <c r="BD7" s="101"/>
      <c r="BE7" s="101"/>
      <c r="BF7" s="101"/>
      <c r="BG7" s="101"/>
      <c r="BH7" s="101">
        <v>60800</v>
      </c>
      <c r="BI7" s="101">
        <v>30000</v>
      </c>
      <c r="BJ7" s="101">
        <v>0</v>
      </c>
      <c r="BK7" s="101"/>
      <c r="BL7" s="101"/>
      <c r="BM7" s="101"/>
      <c r="BN7" s="101"/>
      <c r="BO7" s="101"/>
      <c r="BP7" s="101"/>
    </row>
    <row r="8" s="87" customFormat="1" ht="31.5" customHeight="1" spans="1:68">
      <c r="A8" s="102" t="s">
        <v>78</v>
      </c>
      <c r="B8" s="102" t="s">
        <v>79</v>
      </c>
      <c r="C8" s="104" t="s">
        <v>249</v>
      </c>
      <c r="D8" s="100">
        <f t="shared" ref="D8:D12" si="11">SUM(E8:F8)</f>
        <v>3886456</v>
      </c>
      <c r="E8" s="100">
        <f t="shared" ref="E8:E12" si="12">SUM(G8)</f>
        <v>3886456</v>
      </c>
      <c r="F8" s="100"/>
      <c r="G8" s="101">
        <f t="shared" ref="G8:G12" si="13">SUM(H8+S8+AR8+BA8+BN8+BO8+BP8)</f>
        <v>3886456</v>
      </c>
      <c r="H8" s="101">
        <f t="shared" ref="H8:H12" si="14">SUM(I8:R8)</f>
        <v>3886456</v>
      </c>
      <c r="I8" s="101"/>
      <c r="J8" s="101"/>
      <c r="K8" s="101"/>
      <c r="L8" s="101"/>
      <c r="M8" s="101">
        <f>SUM('一般公共预算财政拨款基本支出经济分类表（七）'!B10)</f>
        <v>3886456</v>
      </c>
      <c r="N8" s="101"/>
      <c r="O8" s="101"/>
      <c r="P8" s="101"/>
      <c r="Q8" s="101"/>
      <c r="R8" s="101"/>
      <c r="S8" s="101">
        <f t="shared" ref="S8:S12" si="15">SUM(T8:AQ8)</f>
        <v>0</v>
      </c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>
        <f t="shared" ref="AR8:AR12" si="16">SUM(AS8:AZ8)</f>
        <v>0</v>
      </c>
      <c r="AS8" s="101"/>
      <c r="AT8" s="101"/>
      <c r="AU8" s="101"/>
      <c r="AV8" s="101"/>
      <c r="AW8" s="101"/>
      <c r="AX8" s="101"/>
      <c r="AY8" s="101"/>
      <c r="AZ8" s="101"/>
      <c r="BA8" s="101">
        <f t="shared" ref="BA8:BA12" si="17">SUM(BB8:BN8)</f>
        <v>0</v>
      </c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</row>
    <row r="9" s="87" customFormat="1" ht="31.5" customHeight="1" spans="1:68">
      <c r="A9" s="103" t="s">
        <v>250</v>
      </c>
      <c r="B9" s="103" t="s">
        <v>81</v>
      </c>
      <c r="C9" s="103" t="s">
        <v>209</v>
      </c>
      <c r="D9" s="100">
        <f t="shared" si="11"/>
        <v>790000</v>
      </c>
      <c r="E9" s="100">
        <f t="shared" si="12"/>
        <v>790000</v>
      </c>
      <c r="F9" s="100"/>
      <c r="G9" s="101">
        <f t="shared" si="13"/>
        <v>790000</v>
      </c>
      <c r="H9" s="101">
        <f t="shared" si="14"/>
        <v>790000</v>
      </c>
      <c r="I9" s="101"/>
      <c r="J9" s="101"/>
      <c r="K9" s="101"/>
      <c r="L9" s="101"/>
      <c r="M9" s="101"/>
      <c r="N9" s="101">
        <f>SUM('一般公共预算财政拨款基本支出经济分类表（七）'!B12)</f>
        <v>790000</v>
      </c>
      <c r="O9" s="101"/>
      <c r="P9" s="101"/>
      <c r="Q9" s="101"/>
      <c r="R9" s="101"/>
      <c r="S9" s="101">
        <f t="shared" si="15"/>
        <v>0</v>
      </c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>
        <f t="shared" si="16"/>
        <v>0</v>
      </c>
      <c r="AS9" s="101"/>
      <c r="AT9" s="101"/>
      <c r="AU9" s="101"/>
      <c r="AV9" s="101"/>
      <c r="AW9" s="101"/>
      <c r="AX9" s="101"/>
      <c r="AY9" s="101"/>
      <c r="AZ9" s="101"/>
      <c r="BA9" s="101">
        <f t="shared" si="17"/>
        <v>0</v>
      </c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</row>
    <row r="10" s="87" customFormat="1" ht="31.5" customHeight="1" spans="1:68">
      <c r="A10" s="102" t="s">
        <v>82</v>
      </c>
      <c r="B10" s="102" t="s">
        <v>83</v>
      </c>
      <c r="C10" s="103" t="s">
        <v>251</v>
      </c>
      <c r="D10" s="100">
        <f t="shared" si="11"/>
        <v>60433</v>
      </c>
      <c r="E10" s="100">
        <f t="shared" si="12"/>
        <v>60433</v>
      </c>
      <c r="F10" s="100"/>
      <c r="G10" s="101">
        <f t="shared" si="13"/>
        <v>60433</v>
      </c>
      <c r="H10" s="101">
        <f t="shared" si="14"/>
        <v>60433</v>
      </c>
      <c r="I10" s="101"/>
      <c r="J10" s="101"/>
      <c r="K10" s="101"/>
      <c r="L10" s="101"/>
      <c r="M10" s="101"/>
      <c r="N10" s="101"/>
      <c r="O10" s="101"/>
      <c r="P10" s="101">
        <f>SUM('一般公共预算财政拨款基本支出经济分类表（七）'!B13)</f>
        <v>60433</v>
      </c>
      <c r="Q10" s="101"/>
      <c r="R10" s="101"/>
      <c r="S10" s="101">
        <f t="shared" si="15"/>
        <v>0</v>
      </c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>
        <f t="shared" si="16"/>
        <v>0</v>
      </c>
      <c r="AS10" s="101"/>
      <c r="AT10" s="101"/>
      <c r="AU10" s="101"/>
      <c r="AV10" s="101"/>
      <c r="AW10" s="101"/>
      <c r="AX10" s="101"/>
      <c r="AY10" s="101"/>
      <c r="AZ10" s="101"/>
      <c r="BA10" s="101">
        <f t="shared" si="17"/>
        <v>0</v>
      </c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</row>
    <row r="11" s="87" customFormat="1" ht="31.5" customHeight="1" spans="1:68">
      <c r="A11" s="105" t="s">
        <v>84</v>
      </c>
      <c r="B11" s="105" t="s">
        <v>85</v>
      </c>
      <c r="C11" s="94" t="s">
        <v>210</v>
      </c>
      <c r="D11" s="100">
        <f t="shared" si="11"/>
        <v>1578873</v>
      </c>
      <c r="E11" s="100">
        <f t="shared" si="12"/>
        <v>1578873</v>
      </c>
      <c r="F11" s="100"/>
      <c r="G11" s="101">
        <f t="shared" si="13"/>
        <v>1578873</v>
      </c>
      <c r="H11" s="101">
        <f t="shared" si="14"/>
        <v>1578873</v>
      </c>
      <c r="I11" s="101"/>
      <c r="J11" s="101"/>
      <c r="K11" s="101"/>
      <c r="L11" s="101"/>
      <c r="M11" s="101"/>
      <c r="N11" s="101"/>
      <c r="O11" s="101">
        <f>SUM('一般公共预算财政拨款基本支出经济分类表（七）'!B11)</f>
        <v>1578873</v>
      </c>
      <c r="P11" s="101"/>
      <c r="Q11" s="101"/>
      <c r="R11" s="101"/>
      <c r="S11" s="101">
        <f t="shared" si="15"/>
        <v>0</v>
      </c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>
        <f t="shared" si="16"/>
        <v>0</v>
      </c>
      <c r="AS11" s="101"/>
      <c r="AT11" s="101"/>
      <c r="AU11" s="101"/>
      <c r="AV11" s="101"/>
      <c r="AW11" s="101"/>
      <c r="AX11" s="101"/>
      <c r="AY11" s="101"/>
      <c r="AZ11" s="101"/>
      <c r="BA11" s="101">
        <f t="shared" si="17"/>
        <v>0</v>
      </c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</row>
    <row r="12" s="87" customFormat="1" ht="31.5" customHeight="1" spans="1:68">
      <c r="A12" s="102" t="s">
        <v>86</v>
      </c>
      <c r="B12" s="102" t="s">
        <v>87</v>
      </c>
      <c r="C12" s="102" t="s">
        <v>87</v>
      </c>
      <c r="D12" s="100">
        <f t="shared" si="11"/>
        <v>2517087</v>
      </c>
      <c r="E12" s="100">
        <f t="shared" si="12"/>
        <v>2517087</v>
      </c>
      <c r="F12" s="100"/>
      <c r="G12" s="101">
        <f t="shared" si="13"/>
        <v>2517087</v>
      </c>
      <c r="H12" s="101">
        <f t="shared" si="14"/>
        <v>2517087</v>
      </c>
      <c r="I12" s="101"/>
      <c r="J12" s="101"/>
      <c r="K12" s="101"/>
      <c r="L12" s="101"/>
      <c r="M12" s="101"/>
      <c r="N12" s="101"/>
      <c r="O12" s="101"/>
      <c r="P12" s="101"/>
      <c r="Q12" s="101">
        <f>SUM('一般公共预算财政拨款基本支出经济分类表（七）'!B14)</f>
        <v>2517087</v>
      </c>
      <c r="R12" s="101"/>
      <c r="S12" s="101">
        <f t="shared" si="15"/>
        <v>0</v>
      </c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>
        <f t="shared" si="16"/>
        <v>0</v>
      </c>
      <c r="AS12" s="101"/>
      <c r="AT12" s="101"/>
      <c r="AU12" s="101"/>
      <c r="AV12" s="101"/>
      <c r="AW12" s="101"/>
      <c r="AX12" s="101"/>
      <c r="AY12" s="101"/>
      <c r="AZ12" s="101"/>
      <c r="BA12" s="101">
        <f t="shared" si="17"/>
        <v>0</v>
      </c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</row>
    <row r="13" s="87" customFormat="1" ht="31.5" customHeight="1" spans="1:68">
      <c r="A13" s="102">
        <v>2080899</v>
      </c>
      <c r="B13" s="102" t="s">
        <v>88</v>
      </c>
      <c r="C13" s="102" t="s">
        <v>252</v>
      </c>
      <c r="D13" s="100">
        <f t="shared" ref="D13:D31" si="18">SUM(E13:F13)</f>
        <v>177000</v>
      </c>
      <c r="E13" s="100"/>
      <c r="F13" s="100">
        <v>177000</v>
      </c>
      <c r="G13" s="101">
        <f t="shared" ref="G13:G28" si="19">SUM(H13+S13+AR13+BA13+BN13+BO13+BP13)</f>
        <v>135000</v>
      </c>
      <c r="H13" s="101">
        <f t="shared" ref="H13:H28" si="20">SUM(I13:R13)</f>
        <v>0</v>
      </c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>
        <f t="shared" ref="S13:S28" si="21">SUM(T13:AQ13)</f>
        <v>0</v>
      </c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>
        <f t="shared" ref="AR13:AR28" si="22">SUM(AS13:AZ13)</f>
        <v>135000</v>
      </c>
      <c r="AS13" s="101">
        <v>135000</v>
      </c>
      <c r="AT13" s="101"/>
      <c r="AU13" s="101"/>
      <c r="AV13" s="101"/>
      <c r="AW13" s="101"/>
      <c r="AX13" s="101"/>
      <c r="AY13" s="101"/>
      <c r="AZ13" s="101"/>
      <c r="BA13" s="101">
        <f t="shared" ref="BA13:BA28" si="23">SUM(BB13:BN13)</f>
        <v>0</v>
      </c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</row>
    <row r="14" s="87" customFormat="1" ht="31.5" customHeight="1" spans="1:68">
      <c r="A14" s="102" t="s">
        <v>89</v>
      </c>
      <c r="B14" s="102" t="s">
        <v>90</v>
      </c>
      <c r="C14" s="102" t="s">
        <v>253</v>
      </c>
      <c r="D14" s="100">
        <f t="shared" si="18"/>
        <v>6000000</v>
      </c>
      <c r="E14" s="100"/>
      <c r="F14" s="100">
        <v>6000000</v>
      </c>
      <c r="G14" s="101">
        <f t="shared" si="19"/>
        <v>6000000</v>
      </c>
      <c r="H14" s="101">
        <f t="shared" si="20"/>
        <v>6000000</v>
      </c>
      <c r="I14" s="101"/>
      <c r="J14" s="101"/>
      <c r="K14" s="101"/>
      <c r="L14" s="101"/>
      <c r="M14" s="101"/>
      <c r="N14" s="101"/>
      <c r="O14" s="101"/>
      <c r="P14" s="101"/>
      <c r="Q14" s="101"/>
      <c r="R14" s="112">
        <v>6000000</v>
      </c>
      <c r="S14" s="101">
        <f t="shared" si="21"/>
        <v>0</v>
      </c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01"/>
      <c r="AR14" s="101">
        <f t="shared" si="22"/>
        <v>0</v>
      </c>
      <c r="AS14" s="101"/>
      <c r="AT14" s="101"/>
      <c r="AU14" s="101"/>
      <c r="AV14" s="101"/>
      <c r="AW14" s="101"/>
      <c r="AX14" s="101"/>
      <c r="AY14" s="101"/>
      <c r="AZ14" s="101"/>
      <c r="BA14" s="101">
        <f t="shared" si="23"/>
        <v>0</v>
      </c>
      <c r="BB14" s="112"/>
      <c r="BC14" s="112"/>
      <c r="BD14" s="112"/>
      <c r="BE14" s="112"/>
      <c r="BF14" s="112"/>
      <c r="BG14" s="112"/>
      <c r="BH14" s="112"/>
      <c r="BI14" s="112"/>
      <c r="BJ14" s="101"/>
      <c r="BK14" s="101"/>
      <c r="BL14" s="101"/>
      <c r="BM14" s="101"/>
      <c r="BN14" s="101"/>
      <c r="BO14" s="101"/>
      <c r="BP14" s="101"/>
    </row>
    <row r="15" s="87" customFormat="1" ht="31.5" customHeight="1" spans="1:68">
      <c r="A15" s="102" t="s">
        <v>89</v>
      </c>
      <c r="B15" s="102" t="s">
        <v>90</v>
      </c>
      <c r="C15" s="102" t="s">
        <v>254</v>
      </c>
      <c r="D15" s="100">
        <f t="shared" si="18"/>
        <v>700000</v>
      </c>
      <c r="E15" s="100"/>
      <c r="F15" s="100">
        <f t="shared" ref="F15:F25" si="24">SUM(G15)</f>
        <v>700000</v>
      </c>
      <c r="G15" s="101">
        <f t="shared" si="19"/>
        <v>700000</v>
      </c>
      <c r="H15" s="101">
        <f t="shared" si="20"/>
        <v>0</v>
      </c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>
        <f t="shared" si="21"/>
        <v>0</v>
      </c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01"/>
      <c r="AR15" s="101">
        <f t="shared" si="22"/>
        <v>700000</v>
      </c>
      <c r="AS15" s="112">
        <v>700000</v>
      </c>
      <c r="AT15" s="101"/>
      <c r="AU15" s="101"/>
      <c r="AV15" s="101"/>
      <c r="AW15" s="101"/>
      <c r="AX15" s="101"/>
      <c r="AY15" s="101"/>
      <c r="AZ15" s="101"/>
      <c r="BA15" s="101">
        <f t="shared" si="23"/>
        <v>0</v>
      </c>
      <c r="BB15" s="112"/>
      <c r="BC15" s="112"/>
      <c r="BD15" s="112"/>
      <c r="BE15" s="112"/>
      <c r="BF15" s="112"/>
      <c r="BG15" s="112"/>
      <c r="BH15" s="112"/>
      <c r="BI15" s="112"/>
      <c r="BJ15" s="101"/>
      <c r="BK15" s="101"/>
      <c r="BL15" s="101"/>
      <c r="BM15" s="101"/>
      <c r="BN15" s="101"/>
      <c r="BO15" s="101"/>
      <c r="BP15" s="101"/>
    </row>
    <row r="16" s="87" customFormat="1" ht="31.5" customHeight="1" spans="1:68">
      <c r="A16" s="102" t="s">
        <v>89</v>
      </c>
      <c r="B16" s="102" t="s">
        <v>90</v>
      </c>
      <c r="C16" s="102" t="s">
        <v>255</v>
      </c>
      <c r="D16" s="100">
        <f t="shared" si="18"/>
        <v>350000</v>
      </c>
      <c r="E16" s="100"/>
      <c r="F16" s="100">
        <f t="shared" si="24"/>
        <v>350000</v>
      </c>
      <c r="G16" s="101">
        <f t="shared" si="19"/>
        <v>350000</v>
      </c>
      <c r="H16" s="101">
        <f t="shared" si="20"/>
        <v>0</v>
      </c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>
        <f t="shared" si="21"/>
        <v>260000</v>
      </c>
      <c r="T16" s="112">
        <v>10000</v>
      </c>
      <c r="U16" s="112"/>
      <c r="V16" s="112"/>
      <c r="W16" s="112"/>
      <c r="X16" s="112"/>
      <c r="Y16" s="116" t="s">
        <v>256</v>
      </c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6" t="s">
        <v>257</v>
      </c>
      <c r="AN16" s="112"/>
      <c r="AO16" s="112"/>
      <c r="AP16" s="112">
        <v>250000</v>
      </c>
      <c r="AQ16" s="101"/>
      <c r="AR16" s="101">
        <f t="shared" si="22"/>
        <v>0</v>
      </c>
      <c r="AS16" s="101"/>
      <c r="AT16" s="101"/>
      <c r="AU16" s="101"/>
      <c r="AV16" s="101"/>
      <c r="AW16" s="101"/>
      <c r="AX16" s="101"/>
      <c r="AY16" s="101"/>
      <c r="AZ16" s="101"/>
      <c r="BA16" s="101">
        <f t="shared" si="23"/>
        <v>90000</v>
      </c>
      <c r="BB16" s="112"/>
      <c r="BC16" s="112"/>
      <c r="BD16" s="112"/>
      <c r="BE16" s="112"/>
      <c r="BF16" s="112"/>
      <c r="BG16" s="112"/>
      <c r="BH16" s="112">
        <v>60000</v>
      </c>
      <c r="BI16" s="112">
        <v>30000</v>
      </c>
      <c r="BJ16" s="101"/>
      <c r="BK16" s="101"/>
      <c r="BL16" s="101"/>
      <c r="BM16" s="101"/>
      <c r="BN16" s="101"/>
      <c r="BO16" s="101"/>
      <c r="BP16" s="101"/>
    </row>
    <row r="17" s="87" customFormat="1" ht="31.5" customHeight="1" spans="1:68">
      <c r="A17" s="102" t="s">
        <v>89</v>
      </c>
      <c r="B17" s="102" t="s">
        <v>90</v>
      </c>
      <c r="C17" s="102" t="s">
        <v>258</v>
      </c>
      <c r="D17" s="100">
        <f t="shared" si="18"/>
        <v>2360000</v>
      </c>
      <c r="E17" s="100"/>
      <c r="F17" s="100">
        <v>2360000</v>
      </c>
      <c r="G17" s="101">
        <f t="shared" si="19"/>
        <v>2540000</v>
      </c>
      <c r="H17" s="101">
        <f t="shared" si="20"/>
        <v>0</v>
      </c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>
        <f t="shared" si="21"/>
        <v>2540000</v>
      </c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>
        <v>2540000</v>
      </c>
      <c r="AN17" s="112"/>
      <c r="AO17" s="112"/>
      <c r="AP17" s="112"/>
      <c r="AQ17" s="101"/>
      <c r="AR17" s="101">
        <f t="shared" si="22"/>
        <v>0</v>
      </c>
      <c r="AS17" s="101"/>
      <c r="AT17" s="101"/>
      <c r="AU17" s="101"/>
      <c r="AV17" s="101"/>
      <c r="AW17" s="101"/>
      <c r="AX17" s="101"/>
      <c r="AY17" s="101"/>
      <c r="AZ17" s="101"/>
      <c r="BA17" s="101">
        <f t="shared" si="23"/>
        <v>0</v>
      </c>
      <c r="BB17" s="112"/>
      <c r="BC17" s="112"/>
      <c r="BD17" s="112"/>
      <c r="BE17" s="112"/>
      <c r="BF17" s="112"/>
      <c r="BG17" s="112"/>
      <c r="BH17" s="112"/>
      <c r="BI17" s="112"/>
      <c r="BJ17" s="101"/>
      <c r="BK17" s="101"/>
      <c r="BL17" s="101"/>
      <c r="BM17" s="101"/>
      <c r="BN17" s="101"/>
      <c r="BO17" s="101"/>
      <c r="BP17" s="101"/>
    </row>
    <row r="18" s="87" customFormat="1" ht="31.5" customHeight="1" spans="1:68">
      <c r="A18" s="102" t="s">
        <v>89</v>
      </c>
      <c r="B18" s="102" t="s">
        <v>90</v>
      </c>
      <c r="C18" s="102" t="s">
        <v>259</v>
      </c>
      <c r="D18" s="100">
        <f t="shared" si="18"/>
        <v>930000</v>
      </c>
      <c r="E18" s="100"/>
      <c r="F18" s="100">
        <v>930000</v>
      </c>
      <c r="G18" s="101">
        <f t="shared" si="19"/>
        <v>830000</v>
      </c>
      <c r="H18" s="101">
        <f t="shared" si="20"/>
        <v>830000</v>
      </c>
      <c r="I18" s="101"/>
      <c r="J18" s="101"/>
      <c r="K18" s="101"/>
      <c r="L18" s="101"/>
      <c r="M18" s="101"/>
      <c r="N18" s="101"/>
      <c r="O18" s="101"/>
      <c r="P18" s="101"/>
      <c r="Q18" s="101"/>
      <c r="R18" s="112">
        <v>830000</v>
      </c>
      <c r="S18" s="101">
        <f t="shared" si="21"/>
        <v>0</v>
      </c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01"/>
      <c r="AR18" s="101">
        <f t="shared" si="22"/>
        <v>0</v>
      </c>
      <c r="AS18" s="101"/>
      <c r="AT18" s="101"/>
      <c r="AU18" s="101"/>
      <c r="AV18" s="101"/>
      <c r="AW18" s="101"/>
      <c r="AX18" s="101"/>
      <c r="AY18" s="101"/>
      <c r="AZ18" s="101"/>
      <c r="BA18" s="101">
        <f t="shared" si="23"/>
        <v>0</v>
      </c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</row>
    <row r="19" s="87" customFormat="1" ht="31.5" customHeight="1" spans="1:68">
      <c r="A19" s="102" t="s">
        <v>91</v>
      </c>
      <c r="B19" s="102" t="s">
        <v>92</v>
      </c>
      <c r="C19" s="102" t="s">
        <v>260</v>
      </c>
      <c r="D19" s="100">
        <f t="shared" si="18"/>
        <v>1600000</v>
      </c>
      <c r="E19" s="100"/>
      <c r="F19" s="100">
        <f t="shared" ref="F19:F24" si="25">SUM(G19)</f>
        <v>1600000</v>
      </c>
      <c r="G19" s="101">
        <f t="shared" si="19"/>
        <v>1600000</v>
      </c>
      <c r="H19" s="101">
        <f t="shared" si="20"/>
        <v>0</v>
      </c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>
        <f t="shared" si="21"/>
        <v>0</v>
      </c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01"/>
      <c r="AR19" s="101">
        <f t="shared" si="22"/>
        <v>0</v>
      </c>
      <c r="AS19" s="101"/>
      <c r="AT19" s="101"/>
      <c r="AU19" s="101"/>
      <c r="AV19" s="101"/>
      <c r="AW19" s="101"/>
      <c r="AX19" s="101"/>
      <c r="AY19" s="101"/>
      <c r="AZ19" s="101"/>
      <c r="BA19" s="101">
        <f t="shared" si="23"/>
        <v>1600000</v>
      </c>
      <c r="BB19" s="112"/>
      <c r="BC19" s="124">
        <v>1600000</v>
      </c>
      <c r="BD19" s="112"/>
      <c r="BE19" s="112"/>
      <c r="BF19" s="112"/>
      <c r="BG19" s="112"/>
      <c r="BH19" s="112"/>
      <c r="BI19" s="112"/>
      <c r="BJ19" s="101"/>
      <c r="BK19" s="101"/>
      <c r="BL19" s="101"/>
      <c r="BM19" s="101"/>
      <c r="BN19" s="101"/>
      <c r="BO19" s="101"/>
      <c r="BP19" s="101"/>
    </row>
    <row r="20" s="87" customFormat="1" ht="31.5" customHeight="1" spans="1:68">
      <c r="A20" s="102" t="s">
        <v>91</v>
      </c>
      <c r="B20" s="102" t="s">
        <v>92</v>
      </c>
      <c r="C20" s="102" t="s">
        <v>261</v>
      </c>
      <c r="D20" s="100">
        <f t="shared" si="18"/>
        <v>1500000</v>
      </c>
      <c r="E20" s="100"/>
      <c r="F20" s="100">
        <f t="shared" si="25"/>
        <v>1500000</v>
      </c>
      <c r="G20" s="101">
        <f t="shared" si="19"/>
        <v>1500000</v>
      </c>
      <c r="H20" s="101">
        <f t="shared" si="20"/>
        <v>0</v>
      </c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>
        <f t="shared" si="21"/>
        <v>1500000</v>
      </c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>
        <v>1500000</v>
      </c>
      <c r="AJ20" s="112"/>
      <c r="AK20" s="112"/>
      <c r="AL20" s="112"/>
      <c r="AM20" s="112"/>
      <c r="AN20" s="112"/>
      <c r="AO20" s="112"/>
      <c r="AP20" s="112"/>
      <c r="AQ20" s="101"/>
      <c r="AR20" s="101">
        <f t="shared" si="22"/>
        <v>0</v>
      </c>
      <c r="AS20" s="101"/>
      <c r="AT20" s="101"/>
      <c r="AU20" s="101"/>
      <c r="AV20" s="101"/>
      <c r="AW20" s="101"/>
      <c r="AX20" s="101"/>
      <c r="AY20" s="101"/>
      <c r="AZ20" s="101"/>
      <c r="BA20" s="101">
        <f t="shared" si="23"/>
        <v>0</v>
      </c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</row>
    <row r="21" s="87" customFormat="1" ht="31.5" customHeight="1" spans="1:68">
      <c r="A21" s="102" t="s">
        <v>91</v>
      </c>
      <c r="B21" s="102" t="s">
        <v>92</v>
      </c>
      <c r="C21" s="102" t="s">
        <v>262</v>
      </c>
      <c r="D21" s="100">
        <f t="shared" si="18"/>
        <v>636000</v>
      </c>
      <c r="E21" s="100"/>
      <c r="F21" s="100">
        <f t="shared" si="25"/>
        <v>636000</v>
      </c>
      <c r="G21" s="101">
        <f t="shared" si="19"/>
        <v>636000</v>
      </c>
      <c r="H21" s="101">
        <f t="shared" si="20"/>
        <v>0</v>
      </c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>
        <f t="shared" si="21"/>
        <v>0</v>
      </c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01"/>
      <c r="AR21" s="101">
        <f t="shared" si="22"/>
        <v>0</v>
      </c>
      <c r="AS21" s="101"/>
      <c r="AT21" s="101"/>
      <c r="AU21" s="101"/>
      <c r="AV21" s="101"/>
      <c r="AW21" s="101"/>
      <c r="AX21" s="101"/>
      <c r="AY21" s="101"/>
      <c r="AZ21" s="101"/>
      <c r="BA21" s="101">
        <f t="shared" si="23"/>
        <v>636000</v>
      </c>
      <c r="BB21" s="112"/>
      <c r="BC21" s="124">
        <v>636000</v>
      </c>
      <c r="BD21" s="112"/>
      <c r="BE21" s="112"/>
      <c r="BF21" s="112"/>
      <c r="BG21" s="112"/>
      <c r="BH21" s="112"/>
      <c r="BI21" s="112"/>
      <c r="BJ21" s="101"/>
      <c r="BK21" s="101"/>
      <c r="BL21" s="101"/>
      <c r="BM21" s="101"/>
      <c r="BN21" s="101"/>
      <c r="BO21" s="101"/>
      <c r="BP21" s="101"/>
    </row>
    <row r="22" s="87" customFormat="1" ht="31.5" customHeight="1" spans="1:68">
      <c r="A22" s="102" t="s">
        <v>91</v>
      </c>
      <c r="B22" s="102" t="s">
        <v>92</v>
      </c>
      <c r="C22" s="102" t="s">
        <v>263</v>
      </c>
      <c r="D22" s="100">
        <f t="shared" si="18"/>
        <v>4108000</v>
      </c>
      <c r="E22" s="100"/>
      <c r="F22" s="100">
        <f t="shared" si="25"/>
        <v>4108000</v>
      </c>
      <c r="G22" s="101">
        <f t="shared" si="19"/>
        <v>4108000</v>
      </c>
      <c r="H22" s="101">
        <f t="shared" si="20"/>
        <v>0</v>
      </c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>
        <f t="shared" si="21"/>
        <v>0</v>
      </c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01"/>
      <c r="AR22" s="101">
        <f t="shared" si="22"/>
        <v>0</v>
      </c>
      <c r="AS22" s="101"/>
      <c r="AT22" s="101"/>
      <c r="AU22" s="101"/>
      <c r="AV22" s="101"/>
      <c r="AW22" s="101"/>
      <c r="AX22" s="101"/>
      <c r="AY22" s="101"/>
      <c r="AZ22" s="101"/>
      <c r="BA22" s="101">
        <f t="shared" si="23"/>
        <v>4108000</v>
      </c>
      <c r="BB22" s="112"/>
      <c r="BC22" s="124">
        <v>4108000</v>
      </c>
      <c r="BD22" s="112"/>
      <c r="BE22" s="112"/>
      <c r="BF22" s="112"/>
      <c r="BG22" s="112"/>
      <c r="BH22" s="112"/>
      <c r="BI22" s="112"/>
      <c r="BJ22" s="101"/>
      <c r="BK22" s="101"/>
      <c r="BL22" s="101"/>
      <c r="BM22" s="101"/>
      <c r="BN22" s="101"/>
      <c r="BO22" s="101"/>
      <c r="BP22" s="101"/>
    </row>
    <row r="23" s="87" customFormat="1" ht="31.5" customHeight="1" spans="1:68">
      <c r="A23" s="102" t="s">
        <v>91</v>
      </c>
      <c r="B23" s="102" t="s">
        <v>92</v>
      </c>
      <c r="C23" s="102" t="s">
        <v>264</v>
      </c>
      <c r="D23" s="100">
        <f t="shared" si="18"/>
        <v>3298300</v>
      </c>
      <c r="E23" s="100"/>
      <c r="F23" s="100">
        <f t="shared" si="25"/>
        <v>3298300</v>
      </c>
      <c r="G23" s="101">
        <f t="shared" si="19"/>
        <v>3298300</v>
      </c>
      <c r="H23" s="101">
        <f t="shared" si="20"/>
        <v>0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>
        <f t="shared" si="21"/>
        <v>0</v>
      </c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01"/>
      <c r="AR23" s="101">
        <f t="shared" si="22"/>
        <v>0</v>
      </c>
      <c r="AS23" s="101"/>
      <c r="AT23" s="101"/>
      <c r="AU23" s="101"/>
      <c r="AV23" s="101"/>
      <c r="AW23" s="101"/>
      <c r="AX23" s="101"/>
      <c r="AY23" s="101"/>
      <c r="AZ23" s="101"/>
      <c r="BA23" s="101">
        <f t="shared" si="23"/>
        <v>3298300</v>
      </c>
      <c r="BB23" s="112"/>
      <c r="BC23" s="124">
        <v>3298300</v>
      </c>
      <c r="BD23" s="112"/>
      <c r="BE23" s="112"/>
      <c r="BF23" s="112"/>
      <c r="BG23" s="112"/>
      <c r="BH23" s="112"/>
      <c r="BI23" s="112"/>
      <c r="BJ23" s="101"/>
      <c r="BK23" s="101"/>
      <c r="BL23" s="101"/>
      <c r="BM23" s="101"/>
      <c r="BN23" s="101"/>
      <c r="BO23" s="101"/>
      <c r="BP23" s="101"/>
    </row>
    <row r="24" s="87" customFormat="1" ht="31.5" customHeight="1" spans="1:68">
      <c r="A24" s="102" t="s">
        <v>91</v>
      </c>
      <c r="B24" s="102" t="s">
        <v>92</v>
      </c>
      <c r="C24" s="102" t="s">
        <v>265</v>
      </c>
      <c r="D24" s="100">
        <f t="shared" si="18"/>
        <v>657000</v>
      </c>
      <c r="E24" s="100"/>
      <c r="F24" s="100">
        <f t="shared" si="25"/>
        <v>657000</v>
      </c>
      <c r="G24" s="101">
        <f t="shared" si="19"/>
        <v>657000</v>
      </c>
      <c r="H24" s="101">
        <f t="shared" si="20"/>
        <v>0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>
        <f t="shared" si="21"/>
        <v>0</v>
      </c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01"/>
      <c r="AR24" s="101">
        <f t="shared" si="22"/>
        <v>0</v>
      </c>
      <c r="AS24" s="101"/>
      <c r="AT24" s="101"/>
      <c r="AU24" s="101"/>
      <c r="AV24" s="101"/>
      <c r="AW24" s="101"/>
      <c r="AX24" s="101"/>
      <c r="AY24" s="101"/>
      <c r="AZ24" s="101"/>
      <c r="BA24" s="101">
        <f t="shared" si="23"/>
        <v>657000</v>
      </c>
      <c r="BB24" s="112"/>
      <c r="BC24" s="124">
        <v>657000</v>
      </c>
      <c r="BD24" s="112"/>
      <c r="BE24" s="112"/>
      <c r="BF24" s="112"/>
      <c r="BG24" s="112"/>
      <c r="BH24" s="112"/>
      <c r="BI24" s="112"/>
      <c r="BJ24" s="101"/>
      <c r="BK24" s="101"/>
      <c r="BL24" s="101"/>
      <c r="BM24" s="101"/>
      <c r="BN24" s="101"/>
      <c r="BO24" s="101"/>
      <c r="BP24" s="101"/>
    </row>
    <row r="25" s="87" customFormat="1" ht="31.5" customHeight="1" spans="1:68">
      <c r="A25" s="102" t="s">
        <v>93</v>
      </c>
      <c r="B25" s="102" t="s">
        <v>94</v>
      </c>
      <c r="C25" s="102" t="s">
        <v>266</v>
      </c>
      <c r="D25" s="100">
        <f t="shared" si="18"/>
        <v>4677900</v>
      </c>
      <c r="E25" s="100"/>
      <c r="F25" s="100">
        <v>4677900</v>
      </c>
      <c r="G25" s="101">
        <f t="shared" si="19"/>
        <v>0</v>
      </c>
      <c r="H25" s="101">
        <f t="shared" si="20"/>
        <v>0</v>
      </c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>
        <f t="shared" si="21"/>
        <v>0</v>
      </c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>
        <f t="shared" si="22"/>
        <v>0</v>
      </c>
      <c r="AS25" s="101"/>
      <c r="AT25" s="101"/>
      <c r="AU25" s="101"/>
      <c r="AV25" s="101"/>
      <c r="AW25" s="101"/>
      <c r="AX25" s="101"/>
      <c r="AY25" s="101"/>
      <c r="AZ25" s="101"/>
      <c r="BA25" s="101">
        <f t="shared" si="23"/>
        <v>0</v>
      </c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</row>
    <row r="26" s="87" customFormat="1" ht="31.5" customHeight="1" spans="1:68">
      <c r="A26" s="102" t="s">
        <v>93</v>
      </c>
      <c r="B26" s="102" t="s">
        <v>94</v>
      </c>
      <c r="C26" s="102" t="s">
        <v>267</v>
      </c>
      <c r="D26" s="100">
        <f t="shared" si="18"/>
        <v>785500</v>
      </c>
      <c r="E26" s="100"/>
      <c r="F26" s="100">
        <v>785500</v>
      </c>
      <c r="G26" s="101">
        <f t="shared" si="19"/>
        <v>0</v>
      </c>
      <c r="H26" s="101">
        <f t="shared" si="20"/>
        <v>0</v>
      </c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>
        <f t="shared" si="21"/>
        <v>0</v>
      </c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>
        <f t="shared" si="22"/>
        <v>0</v>
      </c>
      <c r="AS26" s="101"/>
      <c r="AT26" s="101"/>
      <c r="AU26" s="101"/>
      <c r="AV26" s="101"/>
      <c r="AW26" s="101"/>
      <c r="AX26" s="101"/>
      <c r="AY26" s="101"/>
      <c r="AZ26" s="101"/>
      <c r="BA26" s="101">
        <f t="shared" si="23"/>
        <v>0</v>
      </c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</row>
    <row r="27" s="87" customFormat="1" ht="31.5" customHeight="1" spans="1:68">
      <c r="A27" s="102" t="s">
        <v>268</v>
      </c>
      <c r="B27" s="102" t="s">
        <v>94</v>
      </c>
      <c r="C27" s="102" t="s">
        <v>269</v>
      </c>
      <c r="D27" s="100">
        <f t="shared" si="18"/>
        <v>1314500</v>
      </c>
      <c r="E27" s="100"/>
      <c r="F27" s="100">
        <v>1314500</v>
      </c>
      <c r="G27" s="101">
        <f t="shared" si="19"/>
        <v>0</v>
      </c>
      <c r="H27" s="101">
        <f t="shared" si="20"/>
        <v>0</v>
      </c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>
        <f t="shared" si="21"/>
        <v>0</v>
      </c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>
        <f t="shared" si="22"/>
        <v>0</v>
      </c>
      <c r="AS27" s="101"/>
      <c r="AT27" s="101"/>
      <c r="AU27" s="101"/>
      <c r="AV27" s="101"/>
      <c r="AW27" s="101"/>
      <c r="AX27" s="101"/>
      <c r="AY27" s="101"/>
      <c r="AZ27" s="101"/>
      <c r="BA27" s="101">
        <f t="shared" si="23"/>
        <v>0</v>
      </c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</row>
    <row r="28" s="87" customFormat="1" ht="31.5" customHeight="1" spans="1:68">
      <c r="A28" s="102" t="s">
        <v>93</v>
      </c>
      <c r="B28" s="102" t="s">
        <v>94</v>
      </c>
      <c r="C28" s="102" t="s">
        <v>270</v>
      </c>
      <c r="D28" s="100">
        <f t="shared" si="18"/>
        <v>1650000</v>
      </c>
      <c r="E28" s="100"/>
      <c r="F28" s="100">
        <v>1650000</v>
      </c>
      <c r="G28" s="101">
        <f t="shared" si="19"/>
        <v>0</v>
      </c>
      <c r="H28" s="101">
        <f t="shared" si="20"/>
        <v>0</v>
      </c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>
        <f t="shared" si="21"/>
        <v>0</v>
      </c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>
        <f t="shared" si="22"/>
        <v>0</v>
      </c>
      <c r="AS28" s="101"/>
      <c r="AT28" s="101"/>
      <c r="AU28" s="101"/>
      <c r="AV28" s="101"/>
      <c r="AW28" s="101"/>
      <c r="AX28" s="101"/>
      <c r="AY28" s="101"/>
      <c r="AZ28" s="101"/>
      <c r="BA28" s="101">
        <f t="shared" si="23"/>
        <v>0</v>
      </c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</row>
    <row r="29" s="87" customFormat="1" ht="31.5" customHeight="1" spans="1:68">
      <c r="A29" s="102" t="s">
        <v>89</v>
      </c>
      <c r="B29" s="102" t="s">
        <v>90</v>
      </c>
      <c r="C29" s="102" t="s">
        <v>271</v>
      </c>
      <c r="D29" s="100">
        <f t="shared" si="18"/>
        <v>2000000</v>
      </c>
      <c r="E29" s="100"/>
      <c r="F29" s="100">
        <v>2000000</v>
      </c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12"/>
      <c r="BC29" s="124"/>
      <c r="BD29" s="112"/>
      <c r="BE29" s="112"/>
      <c r="BF29" s="112"/>
      <c r="BG29" s="112"/>
      <c r="BH29" s="112"/>
      <c r="BI29" s="112"/>
      <c r="BJ29" s="101"/>
      <c r="BK29" s="101"/>
      <c r="BL29" s="101"/>
      <c r="BM29" s="101"/>
      <c r="BN29" s="101"/>
      <c r="BO29" s="101"/>
      <c r="BP29" s="101"/>
    </row>
    <row r="30" s="87" customFormat="1" ht="31.5" customHeight="1" spans="1:68">
      <c r="A30" s="102" t="s">
        <v>95</v>
      </c>
      <c r="B30" s="102" t="s">
        <v>96</v>
      </c>
      <c r="C30" s="102" t="s">
        <v>272</v>
      </c>
      <c r="D30" s="100">
        <f t="shared" si="18"/>
        <v>544000</v>
      </c>
      <c r="E30" s="100"/>
      <c r="F30" s="100">
        <v>544000</v>
      </c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12"/>
      <c r="BC30" s="124"/>
      <c r="BD30" s="112"/>
      <c r="BE30" s="112"/>
      <c r="BF30" s="112"/>
      <c r="BG30" s="112"/>
      <c r="BH30" s="112"/>
      <c r="BI30" s="112"/>
      <c r="BJ30" s="101"/>
      <c r="BK30" s="101"/>
      <c r="BL30" s="101"/>
      <c r="BM30" s="101"/>
      <c r="BN30" s="101"/>
      <c r="BO30" s="101"/>
      <c r="BP30" s="101"/>
    </row>
    <row r="31" s="87" customFormat="1" ht="31.5" customHeight="1" spans="1:68">
      <c r="A31" s="102" t="s">
        <v>91</v>
      </c>
      <c r="B31" s="102" t="s">
        <v>92</v>
      </c>
      <c r="C31" s="102" t="s">
        <v>273</v>
      </c>
      <c r="D31" s="100">
        <f t="shared" si="18"/>
        <v>100000</v>
      </c>
      <c r="E31" s="100"/>
      <c r="F31" s="100">
        <v>100000</v>
      </c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12"/>
      <c r="BC31" s="124"/>
      <c r="BD31" s="112"/>
      <c r="BE31" s="112"/>
      <c r="BF31" s="112"/>
      <c r="BG31" s="112"/>
      <c r="BH31" s="112"/>
      <c r="BI31" s="112"/>
      <c r="BJ31" s="101"/>
      <c r="BK31" s="101"/>
      <c r="BL31" s="101"/>
      <c r="BM31" s="101"/>
      <c r="BN31" s="101"/>
      <c r="BO31" s="101"/>
      <c r="BP31" s="101"/>
    </row>
    <row r="32" s="87" customFormat="1" ht="31.5" customHeight="1" spans="1:68">
      <c r="A32" s="102"/>
      <c r="B32" s="102"/>
      <c r="C32" s="102"/>
      <c r="D32" s="100"/>
      <c r="E32" s="100"/>
      <c r="F32" s="100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12"/>
      <c r="BC32" s="124"/>
      <c r="BD32" s="112"/>
      <c r="BE32" s="112"/>
      <c r="BF32" s="112"/>
      <c r="BG32" s="112"/>
      <c r="BH32" s="112"/>
      <c r="BI32" s="112"/>
      <c r="BJ32" s="101"/>
      <c r="BK32" s="101"/>
      <c r="BL32" s="101"/>
      <c r="BM32" s="101"/>
      <c r="BN32" s="101"/>
      <c r="BO32" s="101"/>
      <c r="BP32" s="101"/>
    </row>
    <row r="33" s="87" customFormat="1" ht="31.5" customHeight="1" spans="1:68">
      <c r="A33" s="102"/>
      <c r="B33" s="102"/>
      <c r="C33" s="102"/>
      <c r="D33" s="100"/>
      <c r="E33" s="100"/>
      <c r="F33" s="100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12"/>
      <c r="BC33" s="124"/>
      <c r="BD33" s="112"/>
      <c r="BE33" s="112"/>
      <c r="BF33" s="112"/>
      <c r="BG33" s="112"/>
      <c r="BH33" s="112"/>
      <c r="BI33" s="112"/>
      <c r="BJ33" s="101"/>
      <c r="BK33" s="101"/>
      <c r="BL33" s="101"/>
      <c r="BM33" s="101"/>
      <c r="BN33" s="101"/>
      <c r="BO33" s="101"/>
      <c r="BP33" s="101"/>
    </row>
    <row r="34" s="87" customFormat="1" ht="31.5" customHeight="1" spans="1:68">
      <c r="A34" s="102"/>
      <c r="B34" s="102"/>
      <c r="C34" s="102"/>
      <c r="D34" s="100"/>
      <c r="E34" s="100"/>
      <c r="F34" s="100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12"/>
      <c r="BC34" s="124"/>
      <c r="BD34" s="112"/>
      <c r="BE34" s="112"/>
      <c r="BF34" s="112"/>
      <c r="BG34" s="112"/>
      <c r="BH34" s="112"/>
      <c r="BI34" s="112"/>
      <c r="BJ34" s="101"/>
      <c r="BK34" s="101"/>
      <c r="BL34" s="101"/>
      <c r="BM34" s="101"/>
      <c r="BN34" s="101"/>
      <c r="BO34" s="101"/>
      <c r="BP34" s="101"/>
    </row>
    <row r="35" s="87" customFormat="1" ht="31.5" customHeight="1" spans="1:68">
      <c r="A35" s="102"/>
      <c r="B35" s="102"/>
      <c r="C35" s="102"/>
      <c r="D35" s="100"/>
      <c r="E35" s="100"/>
      <c r="F35" s="100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12"/>
      <c r="BC35" s="124"/>
      <c r="BD35" s="112"/>
      <c r="BE35" s="112"/>
      <c r="BF35" s="112"/>
      <c r="BG35" s="112"/>
      <c r="BH35" s="112"/>
      <c r="BI35" s="112"/>
      <c r="BJ35" s="101"/>
      <c r="BK35" s="101"/>
      <c r="BL35" s="101"/>
      <c r="BM35" s="101"/>
      <c r="BN35" s="101"/>
      <c r="BO35" s="101"/>
      <c r="BP35" s="101"/>
    </row>
    <row r="36" s="87" customFormat="1" ht="31.5" customHeight="1" spans="1:68">
      <c r="A36" s="102"/>
      <c r="B36" s="102"/>
      <c r="C36" s="102"/>
      <c r="D36" s="100"/>
      <c r="E36" s="100"/>
      <c r="F36" s="100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12"/>
      <c r="BC36" s="124"/>
      <c r="BD36" s="112"/>
      <c r="BE36" s="112"/>
      <c r="BF36" s="112"/>
      <c r="BG36" s="112"/>
      <c r="BH36" s="112"/>
      <c r="BI36" s="112"/>
      <c r="BJ36" s="101"/>
      <c r="BK36" s="101"/>
      <c r="BL36" s="101"/>
      <c r="BM36" s="101"/>
      <c r="BN36" s="101"/>
      <c r="BO36" s="101"/>
      <c r="BP36" s="101"/>
    </row>
    <row r="37" s="87" customFormat="1" ht="31.5" customHeight="1" spans="1:68">
      <c r="A37" s="103"/>
      <c r="B37" s="103"/>
      <c r="C37" s="103"/>
      <c r="D37" s="100">
        <f>SUM(E37:F37)</f>
        <v>0</v>
      </c>
      <c r="E37" s="100"/>
      <c r="F37" s="100">
        <f>SUM(G37)</f>
        <v>0</v>
      </c>
      <c r="G37" s="101">
        <f>SUM(H37+S37+AR37+BA37+BN37+BO37+BP37)</f>
        <v>0</v>
      </c>
      <c r="H37" s="101">
        <f>SUM(I37:R37)</f>
        <v>0</v>
      </c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>
        <f>SUM(T37:AQ37)</f>
        <v>0</v>
      </c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>
        <f>SUM(AS37:AZ37)</f>
        <v>0</v>
      </c>
      <c r="AS37" s="101"/>
      <c r="AT37" s="101"/>
      <c r="AU37" s="101"/>
      <c r="AV37" s="101"/>
      <c r="AW37" s="101"/>
      <c r="AX37" s="101"/>
      <c r="AY37" s="101"/>
      <c r="AZ37" s="101"/>
      <c r="BA37" s="101">
        <f>SUM(BB37:BN37)</f>
        <v>0</v>
      </c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</row>
    <row r="38" customHeight="1" spans="2:4">
      <c r="B38" s="106"/>
      <c r="C38" s="106"/>
      <c r="D38" s="106"/>
    </row>
    <row r="39" customHeight="1" spans="2:3">
      <c r="B39" s="106"/>
      <c r="C39" s="106"/>
    </row>
  </sheetData>
  <mergeCells count="23">
    <mergeCell ref="A1:R1"/>
    <mergeCell ref="S1:AP1"/>
    <mergeCell ref="AR1:BP1"/>
    <mergeCell ref="A2:C2"/>
    <mergeCell ref="S2:X2"/>
    <mergeCell ref="AR2:AY2"/>
    <mergeCell ref="BN2:BP2"/>
    <mergeCell ref="A3:C3"/>
    <mergeCell ref="I3:L3"/>
    <mergeCell ref="M3:P3"/>
    <mergeCell ref="T3:AA3"/>
    <mergeCell ref="AB3:AF3"/>
    <mergeCell ref="AI3:AK3"/>
    <mergeCell ref="AL3:AM3"/>
    <mergeCell ref="AS3:AU3"/>
    <mergeCell ref="AX3:AY3"/>
    <mergeCell ref="BD3:BG3"/>
    <mergeCell ref="BH3:BJ3"/>
    <mergeCell ref="BL3:BM3"/>
    <mergeCell ref="BN3:BO3"/>
    <mergeCell ref="D3:D4"/>
    <mergeCell ref="E3:E4"/>
    <mergeCell ref="F3:F4"/>
  </mergeCells>
  <pageMargins left="0.865277777777778" right="0.432638888888889" top="1.0625" bottom="0.590277777777778" header="0.313888888888889" footer="0.55"/>
  <pageSetup paperSize="8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部门基本情况表</vt:lpstr>
      <vt:lpstr>部门预算收支总表（一）</vt:lpstr>
      <vt:lpstr>部门预算收入总表（二）</vt:lpstr>
      <vt:lpstr>部门预算支出总表（三）</vt:lpstr>
      <vt:lpstr>财政拨款预算收支总表（四）</vt:lpstr>
      <vt:lpstr>纳入财政专户管理的事业收入支出表（五）</vt:lpstr>
      <vt:lpstr>一般公共预算财政拨款支出表（六）</vt:lpstr>
      <vt:lpstr>一般公共预算财政拨款基本支出经济分类表（七）</vt:lpstr>
      <vt:lpstr>一般公共预算财政拨款基本及项目经济分类总表（八）</vt:lpstr>
      <vt:lpstr>政府性基金预算收入表（九）</vt:lpstr>
      <vt:lpstr>政府性基金预算支出表（十）</vt:lpstr>
      <vt:lpstr>三公经费表（十一）</vt:lpstr>
      <vt:lpstr>机关运行经费（十二）</vt:lpstr>
      <vt:lpstr>政府采购预算计划表（十三）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锦</cp:lastModifiedBy>
  <dcterms:created xsi:type="dcterms:W3CDTF">2017-04-07T16:05:00Z</dcterms:created>
  <cp:lastPrinted>2022-11-23T17:31:00Z</cp:lastPrinted>
  <dcterms:modified xsi:type="dcterms:W3CDTF">2025-03-26T07:58:29Z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7AF6A9834502427BB3255FA66CE683E2_13</vt:lpwstr>
  </property>
</Properties>
</file>